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sulenta\Documents\ANA\FINANCIJSKI PLAN 2024-2026\"/>
    </mc:Choice>
  </mc:AlternateContent>
  <xr:revisionPtr revIDLastSave="0" documentId="13_ncr:1_{37FD1E4E-BC06-482D-B95D-77E41601108F}" xr6:coauthVersionLast="37" xr6:coauthVersionMax="3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2225" activeTab="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externalReferences>
    <externalReference r:id="rId15"/>
  </externalReference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79021"/>
</workbook>
</file>

<file path=xl/calcChain.xml><?xml version="1.0" encoding="utf-8"?>
<calcChain xmlns="http://schemas.openxmlformats.org/spreadsheetml/2006/main">
  <c r="D70" i="33" l="1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10" i="35" l="1"/>
  <c r="E26" i="35"/>
  <c r="E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F7" i="38" s="1"/>
  <c r="F13" i="36" s="1"/>
  <c r="I14" i="34" s="1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<sst xmlns="http://schemas.openxmlformats.org/spreadsheetml/2006/main" count="13605" uniqueCount="4827">
  <si>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</si>
  <si>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</si>
  <si>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</si>
  <si>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</si>
  <si>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</si>
  <si>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</si>
  <si>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</si>
  <si>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</si>
  <si>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</si>
  <si>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</si>
  <si>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</si>
  <si>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</si>
  <si>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</si>
  <si>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</si>
  <si>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</si>
  <si>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</si>
  <si>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</si>
  <si>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</si>
  <si>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</si>
  <si>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</si>
  <si>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</si>
  <si>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</si>
  <si>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</si>
  <si>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</si>
  <si>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</si>
  <si>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</si>
  <si>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</si>
  <si>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</si>
  <si>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</si>
  <si>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</si>
  <si>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</si>
  <si>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</si>
  <si>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</si>
  <si>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</si>
  <si>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</si>
  <si>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</si>
  <si>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</si>
  <si>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</si>
  <si>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</si>
  <si>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</si>
  <si>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</si>
  <si>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</si>
  <si>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</si>
  <si>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</si>
  <si>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</si>
  <si>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</si>
  <si>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</si>
  <si>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</si>
  <si>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</si>
  <si>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</si>
  <si>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</si>
  <si>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</si>
  <si>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</si>
  <si>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</si>
  <si>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</si>
  <si>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</si>
  <si>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</si>
  <si>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</si>
  <si>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</si>
  <si>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</si>
  <si>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</si>
  <si>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</si>
  <si>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</si>
  <si>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</si>
  <si>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</si>
  <si>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</si>
  <si>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</si>
  <si>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</si>
  <si>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</si>
  <si>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</si>
  <si>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</si>
  <si>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</si>
  <si>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</si>
  <si>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</si>
  <si>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</si>
  <si>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</si>
  <si>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</si>
  <si>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</si>
  <si>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</si>
  <si>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</si>
  <si>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</si>
  <si>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</si>
  <si>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</si>
  <si>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</si>
  <si>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</si>
  <si>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</si>
  <si>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</si>
  <si>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</si>
  <si>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</si>
  <si>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</si>
  <si>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</si>
  <si>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</si>
  <si>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</si>
  <si>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</si>
  <si>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</si>
  <si>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</si>
  <si>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</si>
  <si>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</si>
  <si>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</si>
  <si>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</si>
  <si>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</si>
  <si>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</si>
  <si>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</si>
  <si>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</si>
  <si>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</si>
  <si>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</si>
  <si>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</si>
  <si>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</si>
  <si>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</si>
  <si>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</si>
  <si>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</si>
  <si>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</si>
  <si>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</si>
  <si>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</si>
  <si>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</si>
  <si>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</si>
  <si>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</si>
  <si>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</si>
  <si>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</si>
  <si>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</si>
  <si>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</si>
  <si>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</si>
  <si>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</si>
  <si>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</si>
  <si>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</si>
  <si>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</si>
  <si>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</si>
  <si>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</si>
  <si>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</si>
  <si>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</si>
  <si>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</si>
  <si>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</si>
  <si>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</si>
  <si>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</si>
  <si>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</si>
  <si>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</si>
  <si>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</si>
  <si>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</si>
  <si>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</si>
  <si>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</si>
  <si>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</si>
  <si>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</si>
  <si>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</si>
  <si>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</si>
  <si>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</si>
  <si>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</si>
  <si>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</si>
  <si>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</si>
  <si>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</si>
  <si>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</si>
  <si>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</si>
  <si>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</si>
  <si>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</si>
  <si>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</si>
  <si>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</si>
  <si>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</si>
  <si>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</si>
  <si>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</si>
  <si>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</si>
  <si>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</si>
  <si>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</si>
  <si>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</si>
  <si>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</si>
  <si>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</si>
  <si>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</si>
  <si>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</si>
  <si>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</si>
  <si>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</si>
  <si>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</si>
  <si>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</si>
  <si>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</si>
  <si>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</si>
  <si>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</si>
  <si>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</si>
  <si>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</si>
  <si>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</si>
  <si>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</si>
  <si>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</si>
  <si>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</si>
  <si>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</si>
  <si>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</si>
  <si>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</si>
  <si>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</si>
  <si>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</si>
  <si>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</si>
  <si>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</si>
  <si>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</si>
  <si>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</si>
  <si>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</si>
  <si>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</si>
  <si>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</si>
  <si>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</si>
  <si>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</si>
  <si>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</si>
  <si>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</si>
  <si>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</si>
  <si>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</si>
  <si>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</si>
  <si>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</si>
  <si>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</si>
  <si>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</si>
  <si>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</si>
  <si>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</si>
  <si>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</si>
  <si>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</si>
  <si>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</si>
  <si>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</si>
  <si>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</si>
  <si>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</si>
  <si>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</si>
  <si>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</si>
  <si>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</si>
  <si>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</si>
  <si>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</si>
  <si>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</si>
  <si>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</si>
  <si>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</si>
  <si>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</si>
  <si>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</si>
  <si>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</si>
  <si>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</si>
  <si>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</si>
  <si>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</si>
  <si>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</si>
  <si>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</si>
  <si>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</si>
  <si>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</si>
  <si>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</si>
  <si>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</si>
  <si>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</si>
  <si>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</si>
  <si>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</si>
  <si>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</si>
  <si>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</si>
  <si>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</si>
  <si>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</si>
  <si>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</si>
  <si>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</si>
  <si>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</si>
  <si>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</si>
  <si>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</si>
  <si>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</si>
  <si>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</si>
  <si>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</si>
  <si>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</si>
  <si>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</si>
  <si>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</si>
  <si>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</si>
  <si>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</si>
  <si>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</si>
  <si>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</si>
  <si>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</si>
  <si>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</si>
  <si>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</si>
  <si>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</si>
  <si>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</si>
  <si>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</si>
  <si>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</si>
  <si>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</si>
  <si>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</si>
  <si>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</si>
  <si>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</si>
  <si>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</si>
  <si>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</si>
  <si>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</si>
  <si>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</si>
  <si>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</si>
  <si>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</si>
  <si>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</si>
  <si>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</si>
  <si>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</si>
  <si>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</si>
  <si>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</si>
  <si>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</si>
  <si>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</si>
  <si>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</si>
  <si>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</si>
  <si>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</si>
  <si>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</si>
  <si>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</si>
  <si>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</si>
  <si>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</si>
  <si>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</si>
  <si>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</si>
  <si>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</si>
  <si>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</si>
  <si>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</si>
  <si>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</si>
  <si>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</si>
  <si>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</si>
  <si>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</si>
  <si>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</si>
  <si>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</si>
  <si>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</si>
  <si>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</si>
  <si>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</si>
  <si>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</si>
  <si>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</si>
  <si>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</si>
  <si>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</si>
  <si>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</si>
  <si>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</si>
  <si>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</si>
  <si>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</si>
  <si>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</si>
  <si>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</si>
  <si>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</si>
  <si>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</si>
  <si>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</si>
  <si>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</si>
  <si>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</si>
  <si>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</si>
  <si>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</si>
  <si>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</si>
  <si>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</si>
  <si>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</si>
  <si>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</si>
  <si>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</si>
  <si>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</si>
  <si>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</si>
  <si>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</si>
  <si>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</si>
  <si>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</si>
  <si>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</si>
  <si>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</si>
  <si>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</si>
  <si>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</si>
  <si>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</si>
  <si>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</si>
  <si>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</si>
  <si>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</si>
  <si>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</si>
  <si>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</si>
  <si>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</si>
  <si>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</si>
  <si>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</si>
  <si>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</si>
  <si>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</si>
  <si>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</si>
  <si>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</si>
  <si>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</si>
  <si>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</si>
  <si>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</si>
  <si>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</si>
  <si>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</si>
  <si>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</si>
  <si>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</si>
  <si>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</si>
  <si>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</si>
  <si>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</si>
  <si>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</si>
  <si>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</si>
  <si>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</si>
  <si>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</si>
  <si>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</si>
  <si>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</si>
  <si>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</si>
  <si>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</si>
  <si>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</si>
  <si>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</si>
  <si>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</si>
  <si>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</si>
  <si>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</si>
  <si>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</si>
  <si>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</si>
  <si>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</si>
  <si>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</si>
  <si>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</si>
  <si>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</si>
  <si>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</si>
  <si>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</si>
  <si>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</si>
  <si>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</si>
  <si>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</si>
  <si>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</si>
  <si>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</si>
  <si>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</si>
  <si>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</si>
  <si>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</si>
  <si>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</si>
  <si>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</si>
  <si>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</si>
  <si>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</si>
  <si>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</si>
  <si>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</si>
  <si>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</si>
  <si>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</si>
  <si>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</si>
  <si>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</si>
  <si>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</si>
  <si>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</si>
  <si>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</si>
  <si>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</si>
  <si>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</si>
  <si>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</si>
  <si>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</si>
  <si>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</si>
  <si>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</si>
  <si>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</si>
  <si>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</si>
  <si>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</si>
  <si>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</si>
  <si>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</si>
  <si>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</si>
  <si>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</si>
  <si>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</si>
  <si>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</si>
  <si>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</si>
  <si>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</si>
  <si>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</si>
  <si>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</si>
  <si>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</si>
  <si>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</si>
  <si>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</si>
  <si>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</si>
  <si>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</si>
  <si>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</si>
  <si>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</si>
  <si>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</si>
  <si>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</si>
  <si>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</si>
  <si>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</si>
  <si>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</si>
  <si>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</si>
  <si>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</si>
  <si>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</si>
  <si>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</si>
  <si>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</si>
  <si>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</si>
  <si>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</si>
  <si>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</si>
  <si>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</si>
  <si>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</si>
  <si>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</si>
  <si>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</si>
  <si>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</si>
  <si>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</si>
  <si>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</si>
  <si>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</si>
  <si>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</si>
  <si>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</si>
  <si>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</si>
  <si>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</si>
  <si>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</si>
  <si>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</si>
  <si>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</si>
  <si>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</si>
  <si>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</si>
  <si>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</si>
  <si>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</si>
  <si>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</si>
  <si>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</si>
  <si>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</si>
  <si>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</si>
  <si>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</si>
  <si>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</si>
  <si>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</si>
  <si>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</si>
  <si>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</si>
  <si>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</si>
  <si>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</si>
  <si>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</si>
  <si>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</si>
  <si>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</si>
  <si>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</si>
  <si>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</si>
  <si>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</si>
  <si>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</si>
  <si>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</si>
  <si>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</si>
  <si>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</si>
  <si>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</si>
  <si>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</si>
  <si>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</si>
  <si>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</si>
  <si>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</si>
  <si>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</si>
  <si>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</si>
  <si>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</si>
  <si>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</si>
  <si>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</si>
  <si>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</si>
  <si>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</si>
  <si>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</si>
  <si>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</si>
  <si>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</si>
  <si>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</si>
  <si>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</si>
  <si>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</si>
  <si>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</si>
  <si>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</si>
  <si>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</si>
  <si>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</si>
  <si>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</si>
  <si>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</si>
  <si>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</si>
  <si>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</si>
  <si>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</si>
  <si>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</si>
  <si>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</si>
  <si>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</si>
  <si>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</si>
  <si>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</si>
  <si>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</si>
  <si>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</si>
  <si>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</si>
  <si>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</si>
  <si>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</si>
  <si>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</si>
  <si>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</si>
  <si>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</si>
  <si>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</si>
  <si>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</si>
  <si>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</si>
  <si>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</si>
  <si>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</si>
  <si>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</si>
  <si>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</si>
  <si>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</si>
  <si>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</si>
  <si>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</si>
  <si>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</si>
  <si>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</si>
  <si>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</si>
  <si>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</si>
  <si>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</si>
  <si>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</si>
  <si>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</si>
  <si>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</si>
  <si>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</si>
  <si>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</si>
  <si>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</si>
  <si>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</si>
  <si>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</si>
  <si>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</si>
  <si>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</si>
  <si>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</si>
  <si>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</si>
  <si>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</si>
  <si>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</si>
  <si>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</si>
  <si>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</si>
  <si>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</si>
  <si>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</si>
  <si>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</si>
  <si>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</si>
  <si>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</si>
  <si>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</si>
  <si>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</si>
  <si>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</si>
  <si>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</si>
  <si>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</si>
  <si>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</si>
  <si>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</si>
  <si>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</si>
  <si>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</si>
  <si>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</si>
  <si>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</si>
  <si>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</si>
  <si>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</si>
  <si>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</si>
  <si>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</si>
  <si>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</si>
  <si>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</si>
  <si>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</si>
  <si>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</si>
  <si>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</si>
  <si>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</si>
  <si>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</si>
  <si>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</si>
  <si>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</si>
  <si>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</si>
  <si>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</si>
  <si>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</si>
  <si>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</si>
  <si>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</si>
  <si>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</si>
  <si>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</si>
  <si>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</si>
  <si>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</si>
  <si>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</si>
  <si>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</si>
  <si>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</si>
  <si>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</si>
  <si>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</si>
  <si>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</si>
  <si>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</si>
  <si>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</si>
  <si>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</si>
  <si>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</si>
  <si>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</si>
  <si>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</si>
  <si>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</si>
  <si>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</si>
  <si>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</si>
  <si>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</si>
  <si>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</si>
  <si>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</si>
  <si>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</si>
  <si>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</si>
  <si>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</si>
  <si>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</si>
  <si>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</si>
  <si>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</si>
  <si>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</si>
  <si>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</si>
  <si>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</si>
  <si>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</si>
  <si>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</si>
  <si>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</si>
  <si>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</si>
  <si>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</si>
  <si>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</si>
  <si>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</si>
  <si>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</si>
  <si>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</si>
  <si>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</si>
  <si>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</si>
  <si>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</si>
  <si>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</si>
  <si>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</si>
  <si>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</si>
  <si>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</si>
  <si>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</si>
  <si>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</si>
  <si>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</si>
  <si>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</si>
  <si>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</si>
  <si>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</si>
  <si>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</si>
  <si>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</si>
  <si>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</si>
  <si>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</si>
  <si>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</si>
  <si>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</si>
  <si>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</si>
  <si>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</si>
  <si>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</si>
  <si>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</si>
  <si>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</si>
  <si>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</si>
  <si>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</si>
  <si>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</si>
  <si>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</si>
  <si>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</si>
  <si>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</si>
  <si>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</si>
  <si>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</si>
  <si>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</si>
  <si>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</si>
  <si>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</si>
  <si>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</si>
  <si>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</si>
  <si>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</si>
  <si>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</si>
  <si>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</si>
  <si>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</si>
  <si>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</si>
  <si>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</si>
  <si>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</si>
  <si>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</si>
  <si>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</si>
  <si>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</si>
  <si>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</si>
  <si>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</si>
  <si>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</si>
  <si>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</si>
  <si>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</si>
  <si>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</si>
  <si>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</si>
  <si>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</si>
  <si>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</si>
  <si>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</si>
  <si>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</si>
  <si>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</si>
  <si>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</si>
  <si>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</si>
  <si>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</si>
  <si>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</si>
  <si>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</si>
  <si>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</si>
  <si>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</si>
  <si>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</si>
  <si>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</si>
  <si>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</si>
  <si>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</si>
  <si>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</si>
  <si>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</si>
  <si>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</si>
  <si>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</si>
  <si>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</si>
  <si>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</si>
  <si>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</si>
  <si>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</si>
  <si>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</si>
  <si>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</si>
  <si>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</si>
  <si>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</si>
  <si>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</si>
  <si>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</si>
  <si>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</si>
  <si>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</si>
  <si>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</si>
  <si>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</si>
  <si>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</si>
  <si>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</si>
  <si>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</si>
  <si>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</si>
  <si>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</si>
  <si>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</si>
  <si>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</si>
  <si>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</si>
  <si>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</si>
  <si>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</si>
  <si>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</si>
  <si>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</si>
  <si>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</si>
  <si>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</si>
  <si>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</si>
  <si>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</si>
  <si>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</si>
  <si>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</si>
  <si>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</si>
  <si>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</si>
  <si>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</si>
  <si>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</si>
  <si>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</si>
  <si>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</si>
  <si>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</si>
  <si>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</si>
  <si>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</si>
  <si>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</si>
  <si>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</si>
  <si>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</si>
  <si>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</si>
  <si>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</si>
  <si>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</si>
  <si>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</si>
  <si>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</si>
  <si>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</si>
  <si>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</si>
  <si>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</si>
  <si>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</si>
  <si>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</si>
  <si>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</si>
  <si>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</si>
  <si>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</si>
  <si>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</si>
  <si>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</si>
  <si>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</si>
  <si>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</si>
  <si>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</si>
  <si>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</si>
  <si>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</si>
  <si>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</si>
  <si>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</si>
  <si>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</si>
  <si>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</si>
  <si>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</si>
  <si>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</si>
  <si>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</si>
  <si>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</si>
  <si>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</si>
  <si>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</si>
  <si>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</si>
  <si>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</si>
  <si>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</si>
  <si>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</si>
  <si>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</si>
  <si>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</si>
  <si>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</si>
  <si>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</si>
  <si>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</si>
  <si>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</si>
  <si>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</si>
  <si>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</si>
  <si>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</si>
  <si>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</si>
  <si>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</si>
  <si>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</si>
  <si>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</si>
  <si>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</si>
  <si>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</si>
  <si>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</si>
  <si>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</si>
  <si>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</si>
  <si>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</si>
  <si>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</si>
  <si>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</si>
  <si>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</si>
  <si>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</si>
  <si>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</si>
  <si>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</si>
  <si>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</si>
  <si>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</si>
  <si>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</si>
  <si>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</si>
  <si>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</si>
  <si>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</si>
  <si>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</si>
  <si>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</si>
  <si>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</si>
  <si>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</si>
  <si>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</si>
  <si>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</si>
  <si>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</si>
  <si>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</si>
  <si>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</si>
  <si>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</si>
  <si>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</si>
  <si>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</si>
  <si>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</si>
  <si>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</si>
  <si>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</si>
  <si>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</si>
  <si>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</si>
  <si>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</si>
  <si>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</si>
  <si>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</si>
  <si>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</si>
  <si>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</si>
  <si>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</si>
  <si>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</si>
  <si>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</si>
  <si>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</si>
  <si>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</si>
  <si>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</si>
  <si>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</si>
  <si>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</si>
  <si>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</si>
  <si>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</si>
  <si>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</si>
  <si>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</si>
  <si>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</si>
  <si>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</si>
  <si>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</si>
  <si>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</si>
  <si>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</si>
  <si>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</si>
  <si>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</si>
  <si>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</si>
  <si>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</si>
  <si>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</si>
  <si>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</si>
  <si>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</si>
  <si>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</si>
  <si>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</si>
  <si>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</si>
  <si>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</si>
  <si>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</si>
  <si>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</si>
  <si>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</si>
  <si>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</si>
  <si>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</si>
  <si>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</si>
  <si>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</si>
  <si>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</si>
  <si>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</si>
  <si>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</si>
  <si>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</si>
  <si>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</si>
  <si>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</si>
  <si>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</si>
  <si>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</si>
  <si>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</si>
  <si>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</si>
  <si>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</si>
  <si>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</si>
  <si>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</si>
  <si>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</si>
  <si>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</si>
  <si>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</si>
  <si>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</si>
  <si>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</si>
  <si>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</si>
  <si>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</si>
  <si>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</si>
  <si>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</si>
  <si>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</si>
  <si>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</si>
  <si>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</si>
  <si>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</si>
  <si>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</si>
  <si>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</si>
  <si>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</si>
  <si>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</si>
  <si>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</si>
  <si>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</si>
  <si>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</si>
  <si>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</si>
  <si>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</si>
  <si>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</si>
  <si>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</si>
  <si>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</si>
  <si>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</si>
  <si>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</si>
  <si>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</si>
  <si>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</si>
  <si>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</si>
  <si>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</si>
  <si>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</si>
  <si>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</si>
  <si>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</si>
  <si>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</si>
  <si>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</si>
  <si>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</si>
  <si>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</si>
  <si>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</si>
  <si>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</si>
  <si>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</si>
  <si>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</si>
  <si>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</si>
  <si>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</si>
  <si>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</si>
  <si>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</si>
  <si>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</si>
  <si>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</si>
  <si>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</si>
  <si>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</si>
  <si>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</si>
  <si>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</si>
  <si>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</si>
  <si>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</si>
  <si>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</si>
  <si>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</si>
  <si>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</si>
  <si>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</si>
  <si>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</si>
  <si>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</si>
  <si>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</si>
  <si>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</si>
  <si>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</si>
  <si>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</si>
  <si>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</si>
  <si>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</si>
  <si>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</si>
  <si>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</si>
  <si>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</si>
  <si>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</si>
  <si>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</si>
  <si>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</si>
  <si>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</si>
  <si>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</si>
  <si>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</si>
  <si>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</si>
  <si>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</si>
  <si>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</si>
  <si>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</si>
  <si>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</si>
  <si>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</si>
  <si>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</si>
  <si>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</si>
  <si>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</si>
  <si>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</si>
  <si>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</si>
  <si>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</si>
  <si>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</si>
  <si>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</si>
  <si>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</si>
  <si>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</si>
  <si>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</si>
  <si>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</si>
  <si>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</si>
  <si>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</si>
  <si>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</si>
  <si>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</si>
  <si>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</si>
  <si>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</si>
  <si>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</si>
  <si>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</si>
  <si>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</si>
  <si>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</si>
  <si>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</si>
  <si>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</si>
  <si>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</si>
  <si>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</si>
  <si>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</si>
  <si>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</si>
  <si>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</si>
  <si>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</si>
  <si>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</si>
  <si>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</si>
  <si>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</si>
  <si>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</si>
  <si>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</si>
  <si>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</si>
  <si>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</si>
  <si>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</si>
  <si>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</si>
  <si>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</si>
  <si>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</si>
  <si>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</si>
  <si>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</si>
  <si>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</si>
  <si>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</si>
  <si>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</si>
  <si>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</si>
  <si>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</si>
  <si>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</si>
  <si>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</si>
  <si>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</si>
  <si>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</si>
  <si>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</si>
  <si>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</si>
  <si>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</si>
  <si>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</si>
  <si>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</si>
  <si>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</si>
  <si>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</si>
  <si>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</si>
  <si>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</si>
  <si>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</si>
  <si>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</si>
  <si>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</si>
  <si>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</si>
  <si>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</si>
  <si>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</si>
  <si>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</si>
  <si>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</si>
  <si>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</si>
  <si>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</si>
  <si>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</si>
  <si>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</si>
  <si>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</si>
  <si>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</si>
  <si>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</si>
  <si>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</si>
  <si>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</si>
  <si>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</si>
  <si>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</si>
  <si>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</si>
  <si>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</si>
  <si>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</si>
  <si>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</si>
  <si>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</si>
  <si>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</si>
  <si>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</si>
  <si>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</si>
  <si>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</si>
  <si>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</si>
  <si>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</si>
  <si>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</si>
  <si>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</si>
  <si>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</si>
  <si>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</si>
  <si>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</si>
  <si>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</si>
  <si>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</si>
  <si>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</si>
  <si>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</si>
  <si>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</si>
  <si>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</si>
  <si>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</si>
  <si>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</si>
  <si>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</si>
  <si>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</si>
  <si>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</si>
  <si>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</si>
  <si>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</si>
  <si>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</si>
  <si>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</si>
  <si>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</si>
  <si>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</si>
  <si>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</si>
  <si>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</si>
  <si>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</si>
  <si>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</si>
  <si>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</si>
  <si>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</si>
  <si>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</si>
  <si>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</si>
  <si>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</si>
  <si>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</si>
  <si>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</si>
  <si>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</si>
  <si>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</si>
  <si>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</si>
  <si>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</si>
  <si>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</si>
  <si>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</si>
  <si>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</si>
  <si>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</si>
  <si>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</si>
  <si>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</si>
  <si>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</si>
  <si>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</si>
  <si>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</si>
  <si>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</si>
  <si>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</si>
  <si>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</si>
  <si>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</si>
  <si>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</si>
  <si>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</si>
  <si>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</si>
  <si>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</si>
  <si>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</si>
  <si>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</si>
  <si>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</si>
  <si>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</si>
  <si>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</si>
  <si>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</si>
  <si>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</si>
  <si>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</si>
  <si>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</si>
  <si>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</si>
  <si>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</si>
  <si>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</si>
  <si>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</si>
  <si>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</si>
  <si>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</si>
  <si>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</si>
  <si>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</si>
  <si>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</si>
  <si>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</si>
  <si>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</si>
  <si>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</si>
  <si>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</si>
  <si>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</si>
  <si>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</si>
  <si>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</si>
  <si>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</si>
  <si>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</si>
  <si>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</si>
  <si>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</si>
  <si>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</si>
  <si>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</si>
  <si>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</si>
  <si>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</si>
  <si>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</si>
  <si>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</si>
  <si>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</si>
  <si>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</si>
  <si>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</si>
  <si>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</si>
  <si>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</si>
  <si>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</si>
  <si>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</si>
  <si>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</si>
  <si>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</si>
  <si>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</si>
  <si>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</si>
  <si>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</si>
  <si>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</si>
  <si>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</si>
  <si>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</si>
  <si>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</si>
  <si>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</si>
  <si>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</si>
  <si>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</si>
  <si>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</si>
  <si>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</si>
  <si>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</si>
  <si>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</si>
  <si>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</si>
  <si>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</si>
  <si>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</si>
  <si>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</si>
  <si>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</si>
  <si>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</si>
  <si>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</si>
  <si>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</si>
  <si>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</si>
  <si>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</si>
  <si>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</si>
  <si>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</si>
  <si>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</si>
  <si>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</si>
  <si>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</si>
  <si>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</si>
  <si>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</si>
  <si>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</si>
  <si>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</si>
  <si>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</si>
  <si>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</si>
  <si>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</si>
  <si>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</si>
  <si>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</si>
  <si>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</si>
  <si>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</si>
  <si>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</si>
  <si>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</si>
  <si>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</si>
  <si>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</si>
  <si>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</si>
  <si>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</si>
  <si>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</si>
  <si>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</si>
  <si>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</si>
  <si>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</si>
  <si>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</si>
  <si>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</si>
  <si>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</si>
  <si>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</si>
  <si>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</si>
  <si>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</si>
  <si>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</si>
  <si>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</si>
  <si>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</si>
  <si>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</si>
  <si>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</si>
  <si>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</si>
  <si>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</si>
  <si>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</si>
  <si>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</si>
  <si>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</si>
  <si>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</si>
  <si>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</si>
  <si>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</si>
  <si>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</si>
  <si>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</si>
  <si>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</si>
  <si>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</si>
  <si>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</si>
  <si>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</si>
  <si>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</si>
  <si>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</si>
  <si>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</si>
  <si>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</si>
  <si>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</si>
  <si>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</si>
  <si>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</si>
  <si>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</si>
  <si>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</si>
  <si>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</si>
  <si>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</si>
  <si>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</si>
  <si>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</si>
  <si>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</si>
  <si>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</si>
  <si>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</si>
  <si>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</si>
  <si>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</si>
  <si>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</si>
  <si>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</si>
  <si>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</si>
  <si>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</si>
  <si>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</si>
  <si>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</si>
  <si>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</si>
  <si>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</si>
  <si>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</si>
  <si>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</si>
  <si>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</si>
  <si>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</si>
  <si>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</si>
  <si>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</si>
  <si>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</si>
  <si>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</si>
  <si>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</si>
  <si>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</si>
  <si>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</si>
  <si>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</si>
  <si>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</si>
  <si>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</si>
  <si>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</si>
  <si>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</si>
  <si>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</si>
  <si>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</si>
  <si>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</si>
  <si>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</si>
  <si>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</si>
  <si>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</si>
  <si>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</si>
  <si>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</si>
  <si>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</si>
  <si>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</si>
  <si>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</si>
  <si>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</si>
  <si>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</si>
  <si>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</si>
  <si>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</si>
  <si>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</si>
  <si>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</si>
  <si>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</si>
  <si>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</si>
  <si>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</si>
  <si>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</si>
  <si>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</si>
  <si>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</si>
  <si>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</si>
  <si>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</si>
  <si>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</si>
  <si>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</si>
  <si>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</si>
  <si>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</si>
  <si>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</si>
  <si>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</si>
  <si>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</si>
  <si>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</si>
  <si>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</si>
  <si>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</si>
  <si>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</si>
  <si>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</si>
  <si>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</si>
  <si>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</si>
  <si>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</si>
  <si>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</si>
  <si>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</si>
  <si>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</si>
  <si>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</si>
  <si>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</si>
  <si>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</si>
  <si>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</si>
  <si>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</si>
  <si>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</si>
  <si>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</si>
  <si>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</si>
  <si>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</si>
  <si>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</si>
  <si>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</si>
  <si>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</si>
  <si>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</si>
  <si>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</si>
  <si>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</si>
  <si>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</si>
  <si>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</si>
  <si>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</si>
  <si>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</si>
  <si>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</si>
  <si>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</si>
  <si>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</si>
  <si>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</si>
  <si>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</si>
  <si>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</si>
  <si>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</si>
  <si>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</si>
  <si>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</si>
  <si>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</si>
  <si>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</si>
  <si>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</si>
  <si>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</si>
  <si>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</si>
  <si>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</si>
  <si>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</si>
  <si>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</si>
  <si>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</si>
  <si>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</si>
  <si>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</si>
  <si>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</si>
  <si>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</si>
  <si>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</si>
  <si>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</si>
  <si>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</si>
  <si>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</si>
  <si>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</si>
  <si>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</si>
  <si>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</si>
  <si>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</si>
  <si>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</si>
  <si>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</si>
  <si>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</si>
  <si>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</si>
  <si>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</si>
  <si>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</si>
  <si>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</si>
  <si>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</si>
  <si>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</si>
  <si>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</si>
  <si>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</si>
  <si>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</si>
  <si>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</si>
  <si>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</si>
  <si>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</si>
  <si>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</si>
  <si>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</si>
  <si>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</si>
  <si>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</si>
  <si>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</si>
  <si>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</si>
  <si>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</si>
  <si>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</si>
  <si>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</si>
  <si>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</si>
  <si>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</si>
  <si>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</si>
  <si>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</si>
  <si>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</si>
  <si>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</si>
  <si>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</si>
  <si>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</si>
  <si>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</si>
  <si>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</si>
  <si>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</si>
  <si>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</si>
  <si>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</si>
  <si>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</si>
  <si>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</si>
  <si>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</si>
  <si>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</si>
  <si>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</si>
  <si>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</si>
  <si>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</si>
  <si>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</si>
  <si>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</si>
  <si>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</si>
  <si>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</si>
  <si>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</si>
  <si>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</si>
  <si>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</si>
  <si>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</si>
  <si>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</si>
  <si>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</si>
  <si>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</si>
  <si>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</si>
  <si>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</si>
  <si>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</si>
  <si>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</si>
  <si>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</si>
  <si>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</si>
  <si>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</si>
  <si>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</si>
  <si>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</si>
  <si>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</si>
  <si>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</si>
  <si>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</si>
  <si>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</si>
  <si>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</si>
  <si>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</si>
  <si>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</si>
  <si>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</si>
  <si>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</si>
  <si>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</si>
  <si>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</si>
  <si>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</si>
  <si>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</si>
  <si>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</si>
  <si>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</si>
  <si>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</si>
  <si>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</si>
  <si>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</si>
  <si>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</si>
  <si>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</si>
  <si>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</si>
  <si>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</si>
  <si>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</si>
  <si>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</si>
  <si>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</si>
  <si>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</si>
  <si>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</si>
  <si>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</si>
  <si>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</si>
  <si>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</si>
  <si>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</si>
  <si>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</si>
  <si>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</si>
  <si>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</si>
  <si>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</si>
  <si>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</si>
  <si>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</si>
  <si>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</si>
  <si>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</si>
  <si>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</si>
  <si>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</si>
  <si>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</si>
  <si>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</si>
  <si>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</si>
  <si>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</si>
  <si>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</si>
  <si>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</si>
  <si>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</si>
  <si>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</si>
  <si>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</si>
  <si>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</si>
  <si>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</si>
  <si>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</si>
  <si>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</si>
  <si>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</si>
  <si>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</si>
  <si>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</si>
  <si>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</si>
  <si>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</si>
  <si>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</si>
  <si>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</si>
  <si>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</si>
  <si>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</si>
  <si>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</si>
  <si>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</si>
  <si>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</si>
  <si>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</si>
  <si>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</si>
  <si>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</si>
  <si>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</si>
  <si>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</si>
  <si>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</si>
  <si>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</si>
  <si>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</si>
  <si>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</si>
  <si>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</si>
  <si>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</si>
  <si>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</si>
  <si>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</si>
  <si>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</si>
  <si>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</si>
  <si>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</si>
  <si>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</si>
  <si>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</si>
  <si>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</si>
  <si>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</si>
  <si>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</si>
  <si>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</si>
  <si>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</si>
  <si>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</si>
  <si>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</si>
  <si>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</si>
  <si>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</si>
  <si>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</si>
  <si>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</si>
  <si>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</si>
  <si>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</si>
  <si>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</si>
  <si>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</si>
  <si>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</si>
  <si>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</si>
  <si>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</si>
  <si>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</si>
  <si>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</si>
  <si>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</si>
  <si>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</si>
  <si>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</si>
  <si>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</si>
  <si>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</si>
  <si>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</si>
  <si>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</si>
  <si>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</si>
  <si>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</si>
  <si>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</si>
  <si>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</si>
  <si>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</si>
  <si>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</si>
  <si>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</si>
  <si>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</si>
  <si>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</si>
  <si>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</si>
  <si>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</si>
  <si>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</si>
  <si>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</si>
  <si>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</si>
  <si>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</si>
  <si>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</si>
  <si>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</si>
  <si>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</si>
  <si>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</si>
  <si>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</si>
  <si>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</si>
  <si>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</si>
  <si>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</si>
  <si>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</si>
  <si>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</si>
  <si>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</si>
  <si>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</si>
  <si>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</si>
  <si>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</si>
  <si>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</si>
  <si>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</si>
  <si>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</si>
  <si>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</si>
  <si>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</si>
  <si>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</si>
  <si>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</si>
  <si>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</si>
  <si>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</si>
  <si>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</si>
  <si>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</si>
  <si>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</si>
  <si>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</si>
  <si>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</si>
  <si>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</si>
  <si>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</si>
  <si>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</si>
  <si>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</si>
  <si>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</si>
  <si>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</si>
  <si>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</si>
  <si>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</si>
  <si>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</si>
  <si>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</si>
  <si>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</si>
  <si>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</si>
  <si>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</si>
  <si>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</si>
  <si>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</si>
  <si>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</si>
  <si>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</si>
  <si>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</si>
  <si>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</si>
  <si>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</si>
  <si>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</si>
  <si>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</si>
  <si>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</si>
  <si>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</si>
  <si>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</si>
  <si>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</si>
  <si>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</si>
  <si>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</si>
  <si>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</si>
  <si>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</si>
  <si>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</si>
  <si>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</si>
  <si>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</si>
  <si>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</si>
  <si>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</si>
  <si>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</si>
  <si>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</si>
  <si>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</si>
  <si>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</si>
  <si>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</si>
  <si>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</si>
  <si>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</si>
  <si>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</si>
  <si>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</si>
  <si>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</si>
  <si>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</si>
  <si>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</si>
  <si>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</si>
  <si>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</si>
  <si>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</si>
  <si>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</si>
  <si>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</si>
  <si>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</si>
  <si>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</si>
  <si>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</si>
  <si>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</si>
  <si>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</si>
  <si>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</si>
  <si>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</si>
  <si>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</si>
  <si>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</si>
  <si>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</si>
  <si>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</si>
  <si>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</si>
  <si>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</si>
  <si>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</si>
  <si>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</si>
  <si>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</si>
  <si>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</si>
  <si>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</si>
  <si>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</si>
  <si>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</si>
  <si>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</si>
  <si>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</si>
  <si>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</si>
  <si>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</si>
  <si>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</si>
  <si>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</si>
  <si>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</si>
  <si>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</si>
  <si>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</si>
  <si>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</si>
  <si>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</si>
  <si>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</si>
  <si>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</si>
  <si>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</si>
  <si>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</si>
  <si>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</si>
  <si>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</si>
  <si>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</si>
  <si>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</si>
  <si>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</si>
  <si>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</si>
  <si>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</si>
  <si>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</si>
  <si>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</si>
  <si>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</si>
  <si>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</si>
  <si>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</si>
  <si>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</si>
  <si>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</si>
  <si>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</si>
  <si>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</si>
  <si>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</si>
  <si>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</si>
  <si>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</si>
  <si>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</si>
  <si>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</si>
  <si>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</si>
  <si>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</si>
  <si>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</si>
  <si>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</si>
  <si>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</si>
  <si>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</si>
  <si>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</si>
  <si>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</si>
  <si>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</si>
  <si>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</si>
  <si>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</si>
  <si>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</si>
  <si>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</si>
  <si>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</si>
  <si>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</si>
  <si>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</si>
  <si>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</si>
  <si>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</si>
  <si>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</si>
  <si>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</si>
  <si>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</si>
  <si>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</si>
  <si>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</si>
  <si>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</si>
  <si>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</si>
  <si>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</si>
  <si>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</si>
  <si>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</si>
  <si>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</si>
  <si>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</si>
  <si>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</si>
  <si>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</si>
  <si>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</si>
  <si>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</si>
  <si>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</si>
  <si>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</si>
  <si>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</si>
  <si>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</si>
  <si>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</si>
  <si>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</si>
  <si>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</si>
  <si>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</si>
  <si>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</si>
  <si>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</si>
  <si>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</si>
  <si>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</si>
  <si>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</si>
  <si>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</si>
  <si>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</si>
  <si>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</si>
  <si>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</si>
  <si>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</si>
  <si>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</si>
  <si>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</si>
  <si>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</si>
  <si>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</si>
  <si>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</si>
  <si>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</si>
  <si>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</si>
  <si>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</si>
  <si>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</si>
  <si>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</si>
  <si>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</si>
  <si>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</si>
  <si>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</si>
  <si>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</si>
  <si>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</si>
  <si>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</si>
  <si>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</si>
  <si>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</si>
  <si>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</si>
  <si>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</si>
  <si>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</si>
  <si>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</si>
  <si>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</si>
  <si>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</si>
  <si>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</si>
  <si>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</si>
  <si>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</si>
  <si>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</si>
  <si>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</si>
  <si>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</si>
  <si>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</si>
  <si>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</si>
  <si>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</si>
  <si>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</si>
  <si>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</si>
  <si>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</si>
  <si>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</si>
  <si>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</si>
  <si>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</si>
  <si>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</si>
  <si>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</si>
  <si>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</si>
  <si>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</si>
  <si>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</si>
  <si>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</si>
  <si>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</si>
  <si>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</si>
  <si>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</si>
  <si>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</si>
  <si>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</si>
  <si>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</si>
  <si>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</si>
  <si>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</si>
  <si>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</si>
  <si>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</si>
  <si>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</si>
  <si>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</si>
  <si>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</si>
  <si>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</si>
  <si>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</si>
  <si>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</si>
  <si>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</si>
  <si>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</si>
  <si>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</si>
  <si>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</si>
  <si>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</si>
  <si>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</si>
  <si>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</si>
  <si>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</si>
  <si>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</si>
  <si>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</si>
  <si>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</si>
  <si>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</si>
  <si>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</si>
  <si>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</si>
  <si>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</si>
  <si>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</si>
  <si>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</si>
  <si>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</si>
  <si>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</si>
  <si>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</si>
  <si>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</si>
  <si>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</si>
  <si>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</si>
  <si>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</si>
  <si>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</si>
  <si>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</si>
  <si>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</si>
  <si>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</si>
  <si>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</si>
  <si>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</si>
  <si>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</si>
  <si>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</si>
  <si>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</si>
  <si>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</si>
  <si>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</si>
  <si>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</si>
  <si>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</si>
  <si>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</si>
  <si>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</si>
  <si>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</si>
  <si>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</si>
  <si>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</si>
  <si>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</si>
  <si>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</si>
  <si>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</si>
  <si>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</si>
  <si>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</si>
  <si>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</si>
  <si>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</si>
  <si>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</si>
  <si>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</si>
  <si>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</si>
  <si>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</si>
  <si>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</si>
  <si>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</si>
  <si>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</si>
  <si>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</si>
  <si>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</si>
  <si>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</si>
  <si>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</si>
  <si>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</si>
  <si>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</si>
  <si>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</si>
  <si>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</si>
  <si>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</si>
  <si>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</si>
  <si>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</si>
  <si>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</si>
  <si>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</si>
  <si>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</si>
  <si>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</si>
  <si>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</si>
  <si>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</si>
  <si>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</si>
  <si>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</si>
  <si>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</si>
  <si>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</si>
  <si>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</si>
  <si>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</si>
  <si>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</si>
  <si>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</si>
  <si>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</si>
  <si>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</si>
  <si>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</si>
  <si>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</si>
  <si>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</si>
  <si>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</si>
  <si>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</si>
  <si>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</si>
  <si>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</si>
  <si>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</si>
  <si>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</si>
  <si>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</si>
  <si>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</si>
  <si>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</si>
  <si>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</si>
  <si>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</si>
  <si>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</si>
  <si>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</si>
  <si>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</si>
  <si>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</si>
  <si>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</si>
  <si>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</si>
  <si>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</si>
  <si>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</si>
  <si>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</si>
  <si>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</si>
  <si>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</si>
  <si>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</si>
  <si>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</si>
  <si>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</si>
  <si>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</si>
  <si>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</si>
  <si>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</si>
  <si>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</si>
  <si>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</si>
  <si>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</si>
  <si>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</si>
  <si>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</si>
  <si>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</si>
  <si>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</si>
  <si>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</si>
  <si>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</si>
  <si>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</si>
  <si>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</si>
  <si>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</si>
  <si>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</si>
  <si>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</si>
  <si>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</si>
  <si>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</si>
  <si>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</si>
  <si>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</si>
  <si>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</si>
  <si>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</si>
  <si>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</si>
  <si>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</si>
  <si>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</si>
  <si>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</si>
  <si>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</si>
  <si>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</si>
  <si>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</si>
  <si>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</si>
  <si>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</si>
  <si>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</si>
  <si>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</si>
  <si>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</si>
  <si>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</si>
  <si>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</si>
  <si>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</si>
  <si>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</si>
  <si>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</si>
  <si>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</si>
  <si>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</si>
  <si>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</si>
  <si>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</si>
  <si>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</si>
  <si>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</si>
  <si>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</si>
  <si>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</si>
  <si>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</si>
  <si>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</si>
  <si>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</si>
  <si>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</si>
  <si>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</si>
  <si>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</si>
  <si>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</si>
  <si>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</si>
  <si>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</si>
  <si>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</si>
  <si>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</si>
  <si>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</si>
  <si>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</si>
  <si>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</si>
  <si>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</si>
  <si>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</si>
  <si>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</si>
  <si>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</si>
  <si>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</si>
  <si>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</si>
  <si>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</si>
  <si>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</si>
  <si>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</si>
  <si>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</si>
  <si>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</si>
  <si>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</si>
  <si>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</si>
  <si>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</si>
  <si>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</si>
  <si>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</si>
  <si>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</si>
  <si>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</si>
  <si>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</si>
  <si>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</si>
  <si>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</si>
  <si>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</si>
  <si>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</si>
  <si>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</si>
  <si>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</si>
  <si>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</si>
  <si>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</si>
  <si>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</si>
  <si>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</si>
  <si>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</si>
  <si>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</si>
  <si>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</si>
  <si>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</si>
  <si>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</si>
  <si>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</si>
  <si>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</si>
  <si>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</si>
  <si>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</si>
  <si>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</si>
  <si>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</si>
  <si>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</si>
  <si>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</si>
  <si>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</si>
  <si>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</si>
  <si>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</si>
  <si>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</si>
  <si>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</si>
  <si>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</si>
  <si>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</si>
  <si>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</si>
  <si>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</si>
  <si>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</si>
  <si>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</si>
  <si>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</si>
  <si>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</si>
  <si>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</si>
  <si>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</si>
  <si>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</si>
  <si>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</si>
  <si>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</si>
  <si>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</si>
  <si>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</si>
  <si>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</si>
  <si>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</si>
  <si>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</si>
  <si>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</si>
  <si>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</si>
  <si>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</si>
  <si>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</si>
  <si>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</si>
  <si>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</si>
  <si>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</si>
  <si>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</si>
  <si>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</si>
  <si>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</si>
  <si>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</si>
  <si>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</si>
  <si>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</si>
  <si>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</si>
  <si>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</si>
  <si>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</si>
  <si>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</si>
  <si>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</si>
  <si>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</si>
  <si>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</si>
  <si>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</si>
  <si>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</si>
  <si>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</si>
  <si>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</si>
  <si>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</si>
  <si>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</si>
  <si>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</si>
  <si>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</si>
  <si>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</si>
  <si>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</si>
  <si>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</si>
  <si>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</si>
  <si>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</si>
  <si>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</si>
  <si>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</si>
  <si>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</si>
  <si>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</si>
  <si>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</si>
  <si>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</si>
  <si>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</si>
  <si>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</si>
  <si>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</si>
  <si>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</si>
  <si>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</si>
  <si>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</si>
  <si>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</si>
  <si>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</si>
  <si>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</si>
  <si>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</si>
  <si>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</si>
  <si>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</si>
  <si>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</si>
  <si>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</si>
  <si>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</si>
  <si>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</si>
  <si>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</si>
  <si>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</si>
  <si>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</si>
  <si>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</si>
  <si>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</si>
  <si>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</si>
  <si>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</si>
  <si>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</si>
  <si>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</si>
  <si>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</si>
  <si>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</si>
  <si>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</si>
  <si>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</si>
  <si>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</si>
  <si>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</si>
  <si>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</si>
  <si>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</si>
  <si>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</si>
  <si>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</si>
  <si>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</si>
  <si>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</si>
  <si>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</si>
  <si>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</si>
  <si>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</si>
  <si>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</si>
  <si>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</si>
  <si>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</si>
  <si>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</si>
  <si>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</si>
  <si>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</si>
  <si>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</si>
  <si>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</si>
  <si>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</si>
  <si>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</si>
  <si>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</si>
  <si>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</si>
  <si>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</si>
  <si>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</si>
  <si>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</si>
  <si>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</si>
  <si>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</si>
  <si>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</si>
  <si>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</si>
  <si>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</si>
  <si>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</si>
  <si>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</si>
  <si>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</si>
  <si>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</si>
  <si>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</si>
  <si>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</si>
  <si>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</si>
  <si>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</si>
  <si>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</si>
  <si>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</si>
  <si>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</si>
  <si>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</si>
  <si>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</si>
  <si>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</si>
  <si>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</si>
  <si>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</si>
  <si>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</si>
  <si>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</si>
  <si>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</si>
  <si>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</si>
  <si>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</si>
  <si>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</si>
  <si>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</si>
  <si>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</si>
  <si>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</si>
  <si>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</si>
  <si>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</si>
  <si>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</si>
  <si>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</si>
  <si>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</si>
  <si>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</si>
  <si>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</si>
  <si>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</si>
  <si>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</si>
  <si>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</si>
  <si>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</si>
  <si>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</si>
  <si>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</si>
  <si>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</si>
  <si>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</si>
  <si>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</si>
  <si>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</si>
  <si>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</si>
  <si>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</si>
  <si>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</si>
  <si>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</si>
  <si>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</si>
  <si>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</si>
  <si>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</si>
  <si>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</si>
  <si>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</si>
  <si>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</si>
  <si>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</si>
  <si>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</si>
  <si>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</si>
  <si>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</si>
  <si>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</si>
  <si>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</si>
  <si>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</si>
  <si>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</si>
  <si>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</si>
  <si>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</si>
  <si>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</si>
  <si>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</si>
  <si>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</si>
  <si>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</si>
  <si>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</si>
  <si>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</si>
  <si>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</si>
  <si>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</si>
  <si>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</si>
  <si>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</si>
  <si>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</si>
  <si>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</si>
  <si>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</si>
  <si>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</si>
  <si>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</si>
  <si>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</si>
  <si>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</si>
  <si>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</si>
  <si>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</si>
  <si>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</si>
  <si>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</si>
  <si>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</si>
  <si>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</si>
  <si>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</si>
  <si>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</si>
  <si>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</si>
  <si>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</si>
  <si>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</si>
  <si>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</si>
  <si>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</si>
  <si>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</si>
  <si>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</si>
  <si>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</si>
  <si>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</si>
  <si>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</si>
  <si>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</si>
  <si>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</si>
  <si>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</si>
  <si>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</si>
  <si>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</si>
  <si>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</si>
  <si>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</si>
  <si>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</si>
  <si>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</si>
  <si>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</si>
  <si>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</si>
  <si>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</si>
  <si>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</si>
  <si>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</si>
  <si>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</si>
  <si>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</si>
  <si>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</si>
  <si>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</si>
  <si>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</si>
  <si>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</si>
  <si>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</si>
  <si>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</si>
  <si>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</si>
  <si>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</si>
  <si>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</si>
  <si>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</si>
  <si>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</si>
  <si>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</si>
  <si>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</si>
  <si>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</si>
  <si>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</si>
  <si>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</si>
  <si>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</si>
  <si>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</si>
  <si>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</si>
  <si>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</si>
  <si>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</si>
  <si>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</si>
  <si>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</si>
  <si>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</si>
  <si>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</si>
  <si>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</si>
  <si>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</si>
  <si>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</si>
  <si>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</si>
  <si>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</si>
  <si>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</si>
  <si>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</si>
  <si>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</si>
  <si>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</si>
  <si>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</si>
  <si>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</si>
  <si>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</si>
  <si>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</si>
  <si>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</si>
  <si>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</si>
  <si>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</si>
  <si>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</si>
  <si>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</si>
  <si>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</si>
  <si>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</si>
  <si>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</si>
  <si>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</si>
  <si>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</si>
  <si>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</si>
  <si>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</si>
  <si>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</si>
  <si>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</si>
  <si>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</si>
  <si>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</si>
  <si>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</si>
  <si>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</si>
  <si>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</si>
  <si>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</si>
  <si>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</si>
  <si>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</si>
  <si>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</si>
  <si>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</si>
  <si>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</si>
  <si>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</si>
  <si>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</si>
  <si>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</si>
  <si>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</si>
  <si>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</si>
  <si>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</si>
  <si>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</si>
  <si>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</si>
  <si>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</si>
  <si>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</si>
  <si>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</si>
  <si>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</si>
  <si>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</si>
  <si>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</si>
  <si>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</si>
  <si>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</si>
  <si>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</si>
  <si>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</si>
  <si>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</si>
  <si>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</si>
  <si>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</si>
  <si>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</si>
  <si>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</si>
  <si>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</si>
  <si>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</si>
  <si>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</si>
  <si>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</si>
  <si>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</si>
  <si>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</si>
  <si>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</si>
  <si>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</si>
  <si>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</si>
  <si>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</si>
  <si>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</si>
  <si>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</si>
  <si>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</si>
  <si>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</si>
  <si>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</si>
  <si>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</si>
  <si>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</si>
  <si>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</si>
  <si>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</si>
  <si>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</si>
  <si>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</si>
  <si>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</si>
  <si>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</si>
  <si>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</si>
  <si>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</si>
  <si>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</si>
  <si>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</si>
  <si>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</si>
  <si>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</si>
  <si>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</si>
  <si>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</si>
  <si>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</si>
  <si>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</si>
  <si>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</si>
  <si>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</si>
  <si>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</si>
  <si>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</si>
  <si>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</si>
  <si>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</si>
  <si>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</si>
  <si>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</si>
  <si>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</si>
  <si>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</si>
  <si>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</si>
  <si>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</si>
  <si>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</si>
  <si>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</si>
  <si>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</si>
  <si>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</si>
  <si>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</si>
  <si>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</si>
  <si>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</si>
  <si>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</si>
  <si>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</si>
  <si>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</si>
  <si>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</si>
  <si>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</si>
  <si>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</si>
  <si>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</si>
  <si>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</si>
  <si>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</si>
  <si>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</si>
  <si>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</si>
  <si>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</si>
  <si>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</si>
  <si>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</si>
  <si>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</si>
  <si>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</si>
  <si>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</si>
  <si>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</si>
  <si>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</si>
  <si>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</si>
  <si>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</si>
  <si>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</si>
  <si>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</si>
  <si>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</si>
  <si>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</si>
  <si>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</si>
  <si>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</si>
  <si>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</si>
  <si>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</si>
  <si>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</si>
  <si>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</si>
  <si>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</si>
  <si>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</si>
  <si>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</si>
  <si>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</si>
  <si>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</si>
  <si>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</si>
  <si>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</si>
  <si>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</si>
  <si>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</si>
  <si>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</si>
  <si>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</si>
  <si>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</si>
  <si>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</si>
  <si>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</si>
  <si>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</si>
  <si>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</si>
  <si>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</si>
  <si>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</si>
  <si>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</si>
  <si>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</si>
  <si>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</si>
  <si>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</si>
  <si>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</si>
  <si>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</si>
  <si>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</si>
  <si>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</si>
  <si>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</si>
  <si>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</si>
  <si>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</si>
  <si>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</si>
  <si>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</si>
  <si>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</si>
  <si>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</si>
  <si>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</si>
  <si>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</si>
  <si>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</si>
  <si>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</si>
  <si>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</si>
  <si>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</si>
  <si>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</si>
  <si>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</si>
  <si>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</si>
  <si>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</si>
  <si>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</si>
  <si>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</si>
  <si>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</si>
  <si>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</si>
  <si>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</si>
  <si>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</si>
  <si>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</si>
  <si>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</si>
  <si>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</si>
  <si>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</si>
  <si>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</si>
  <si>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</si>
  <si>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</si>
  <si>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</si>
  <si>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</si>
  <si>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</si>
  <si>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</si>
  <si>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</si>
  <si>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</si>
  <si>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</si>
  <si>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</si>
  <si>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</si>
  <si>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</si>
  <si>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</si>
  <si>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</si>
  <si>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</si>
  <si>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</si>
  <si>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</si>
  <si>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</si>
  <si>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</si>
  <si>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</si>
  <si>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</si>
  <si>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</si>
  <si>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</si>
  <si>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</si>
  <si>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</si>
  <si>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</si>
  <si>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</si>
  <si>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</si>
  <si>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</si>
  <si>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</si>
  <si>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</si>
  <si>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</si>
  <si>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</si>
  <si>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</si>
  <si>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</si>
  <si>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</si>
  <si>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</si>
  <si>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</si>
  <si>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</si>
  <si>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</si>
  <si>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</si>
  <si>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</si>
  <si>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</si>
  <si>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</si>
  <si>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</si>
  <si>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</si>
  <si>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</si>
  <si>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</si>
  <si>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</si>
  <si>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</si>
  <si>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</si>
  <si>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</si>
  <si>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</si>
  <si>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</si>
  <si>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</si>
  <si>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</si>
  <si>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</si>
  <si>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</si>
  <si>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</si>
  <si>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</si>
  <si>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</si>
  <si>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</si>
  <si>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</si>
  <si>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</si>
  <si>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</si>
  <si>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</si>
  <si>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</si>
  <si>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</si>
  <si>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</si>
  <si>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</si>
  <si>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</si>
  <si>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</si>
  <si>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</si>
  <si>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</si>
  <si>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</si>
  <si>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</si>
  <si>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</si>
  <si>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</si>
  <si>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</si>
  <si>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</si>
  <si>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</si>
  <si>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</si>
  <si>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</si>
  <si>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</si>
  <si>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</si>
  <si>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</si>
  <si>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</si>
  <si>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</si>
  <si>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</si>
  <si>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</si>
  <si>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</si>
  <si>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</si>
  <si>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</si>
  <si>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</si>
  <si>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</si>
  <si>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</si>
  <si>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</si>
  <si>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</si>
  <si>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</si>
  <si>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</si>
  <si>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</si>
  <si>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</si>
  <si>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</si>
  <si>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</si>
  <si>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</si>
  <si>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</si>
  <si>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</si>
  <si>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</si>
  <si>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</si>
  <si>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</si>
  <si>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</si>
  <si>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</si>
  <si>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</si>
  <si>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</si>
  <si>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</si>
  <si>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</si>
  <si>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</si>
  <si>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</si>
  <si>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</si>
  <si>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</si>
  <si>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</si>
  <si>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</si>
  <si>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</si>
  <si>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</si>
  <si>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</si>
  <si>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</si>
  <si>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</si>
  <si>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</si>
  <si>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</si>
  <si>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</si>
  <si>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</si>
  <si>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</si>
  <si>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</si>
  <si>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</si>
  <si>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</si>
  <si>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</si>
  <si>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</si>
  <si>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</si>
  <si>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</si>
  <si>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</si>
  <si>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</si>
  <si>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</si>
  <si>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</si>
  <si>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</si>
  <si>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</si>
  <si>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</si>
  <si>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</si>
  <si>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</si>
  <si>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</si>
  <si>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</si>
  <si>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</si>
  <si>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</si>
  <si>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</si>
  <si>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</si>
  <si>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</si>
  <si>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</si>
  <si>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</si>
  <si>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</si>
  <si>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</si>
  <si>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</si>
  <si>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</si>
  <si>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</si>
  <si>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</si>
  <si>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</si>
  <si>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</si>
  <si>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</si>
  <si>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</si>
  <si>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</si>
  <si>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</si>
  <si>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</si>
  <si>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</si>
  <si>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</si>
  <si>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</si>
  <si>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</si>
  <si>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</si>
  <si>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</si>
  <si>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</si>
  <si>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</si>
  <si>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</si>
  <si>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</si>
  <si>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</si>
  <si>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</si>
  <si>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</si>
  <si>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</si>
  <si>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</si>
  <si>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</si>
  <si>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</si>
  <si>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</si>
  <si>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</si>
  <si>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</si>
  <si>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</si>
  <si>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</si>
  <si>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</si>
  <si>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</si>
  <si>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</si>
  <si>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</si>
  <si>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</si>
  <si>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</si>
  <si>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</si>
  <si>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</si>
  <si>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</si>
  <si>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</si>
  <si>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</si>
  <si>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</si>
  <si>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</si>
  <si>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</si>
  <si>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</si>
  <si>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</si>
  <si>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</si>
  <si>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</si>
  <si>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</si>
  <si>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</si>
  <si>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</si>
  <si>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</si>
  <si>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</si>
  <si>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</si>
  <si>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</si>
  <si>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</si>
  <si>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</si>
  <si>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</si>
  <si>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</si>
  <si>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</si>
  <si>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</si>
  <si>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</si>
  <si>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</si>
  <si>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</si>
  <si>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</si>
  <si>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</si>
  <si>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</si>
  <si>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</si>
  <si>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</si>
  <si>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</si>
  <si>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</si>
  <si>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</si>
  <si>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</si>
  <si>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</si>
  <si>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</si>
  <si>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</si>
  <si>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</si>
  <si>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</si>
  <si>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</si>
  <si>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</si>
  <si>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</si>
  <si>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</si>
  <si>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</si>
  <si>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</si>
  <si>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</si>
  <si>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</si>
  <si>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</si>
  <si>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</si>
  <si>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</si>
  <si>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</si>
  <si>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</si>
  <si>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</si>
  <si>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</si>
  <si>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</si>
  <si>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</si>
  <si>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</si>
  <si>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</si>
  <si>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</si>
  <si>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</si>
  <si>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</si>
  <si>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</si>
  <si>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</si>
  <si>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</si>
  <si>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</si>
  <si>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</si>
  <si>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</si>
  <si>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</si>
  <si>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</si>
  <si>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</si>
  <si>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</si>
  <si>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</si>
  <si>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</si>
  <si>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</si>
  <si>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</si>
  <si>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</si>
  <si>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</si>
  <si>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</si>
  <si>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</si>
  <si>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</si>
  <si>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</si>
  <si>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</si>
  <si>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</si>
  <si>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</si>
  <si>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</si>
  <si>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</si>
  <si>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</si>
  <si>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</si>
  <si>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</si>
  <si>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</si>
  <si>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</si>
  <si>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</si>
  <si>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</si>
  <si>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</si>
  <si>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</si>
  <si>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</si>
  <si>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</si>
  <si>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</si>
  <si>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</si>
  <si>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</si>
  <si>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</si>
  <si>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</si>
  <si>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</si>
  <si>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</si>
  <si>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</si>
  <si>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</si>
  <si>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</si>
  <si>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</si>
  <si>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</si>
  <si>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</si>
  <si>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</si>
  <si>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</si>
  <si>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</si>
  <si>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</si>
  <si>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</si>
  <si>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</si>
  <si>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</si>
  <si>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</si>
  <si>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</si>
  <si>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</si>
  <si>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</si>
  <si>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</si>
  <si>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</si>
  <si>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</si>
  <si>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</si>
  <si>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</si>
  <si>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</si>
  <si>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</si>
  <si>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</si>
  <si>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</si>
  <si>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</si>
  <si>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</si>
  <si>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</si>
  <si>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</si>
  <si>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</si>
  <si>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</si>
  <si>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</si>
  <si>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</si>
  <si>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</si>
  <si>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</si>
  <si>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</si>
  <si>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</si>
  <si>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</si>
  <si>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</si>
  <si>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</si>
  <si>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</si>
  <si>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</si>
  <si>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</si>
  <si>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</si>
  <si>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</si>
  <si>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</si>
  <si>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</si>
  <si>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</si>
  <si>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</si>
  <si>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</si>
  <si>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</si>
  <si>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</si>
  <si>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</si>
  <si>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</si>
  <si>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</si>
  <si>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</si>
  <si>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</si>
  <si>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</si>
  <si>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</si>
  <si>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</si>
  <si>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</si>
  <si>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</si>
  <si>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</si>
  <si>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</si>
  <si>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</si>
  <si>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</si>
  <si>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</si>
  <si>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</si>
  <si>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</si>
  <si>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</si>
  <si>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</si>
  <si>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</si>
  <si>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</si>
  <si>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</si>
  <si>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</si>
  <si>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</si>
  <si>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</si>
  <si>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</si>
  <si>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</si>
  <si>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</si>
  <si>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</si>
  <si>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</si>
  <si>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</si>
  <si>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</si>
  <si>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</si>
  <si>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</si>
  <si>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</si>
  <si>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</si>
  <si>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</si>
  <si>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</si>
  <si>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</si>
  <si>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</si>
  <si>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</si>
  <si>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</si>
  <si>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</si>
  <si>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</si>
  <si>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</si>
  <si>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</si>
  <si>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</si>
  <si>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</si>
  <si>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</si>
  <si>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</si>
  <si>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</si>
  <si>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</si>
  <si>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</si>
  <si>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</si>
  <si>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</si>
  <si>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</si>
  <si>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</si>
  <si>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</si>
  <si>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</si>
  <si>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</si>
  <si>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</si>
  <si>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</si>
  <si>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</si>
  <si>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</si>
  <si>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</si>
  <si>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</si>
  <si>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</si>
  <si>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</si>
  <si>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</si>
  <si>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</si>
  <si>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</si>
  <si>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</si>
  <si>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</si>
  <si>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</si>
  <si>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</si>
  <si>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</si>
  <si>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</si>
  <si>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</si>
  <si>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</si>
  <si>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</si>
  <si>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</si>
  <si>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</si>
  <si>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</si>
  <si>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</si>
  <si>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</si>
  <si>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</si>
  <si>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</si>
  <si>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</si>
  <si>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</si>
  <si>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</si>
  <si>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</si>
  <si>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</si>
  <si>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</si>
  <si>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</si>
  <si>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</si>
  <si>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</si>
  <si>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</si>
  <si>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</si>
  <si>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</si>
  <si>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</si>
  <si>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</si>
  <si>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</si>
  <si>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</si>
  <si>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</si>
  <si>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</si>
  <si>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</si>
  <si>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</si>
  <si>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</si>
  <si>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</si>
  <si>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</si>
  <si>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</si>
  <si>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</si>
  <si>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</si>
  <si>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</si>
  <si>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</si>
  <si>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</si>
  <si>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</si>
  <si>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</si>
  <si>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</si>
  <si>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</si>
  <si>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</si>
  <si>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</si>
  <si>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</si>
  <si>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</si>
  <si>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</si>
  <si>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</si>
  <si>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</si>
  <si>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</si>
  <si>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</si>
  <si>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</si>
  <si>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</si>
  <si>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</si>
  <si>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</si>
  <si>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</si>
  <si>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</si>
  <si>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</si>
  <si>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</si>
  <si>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</si>
  <si>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</si>
  <si>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</si>
  <si>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</si>
  <si>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</si>
  <si>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</si>
  <si>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</si>
  <si>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</si>
  <si>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</si>
  <si>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</si>
  <si>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</si>
  <si>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</si>
  <si>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</si>
  <si>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</si>
  <si>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</si>
  <si>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</si>
  <si>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</si>
  <si>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</si>
  <si>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</si>
  <si>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</si>
  <si>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</si>
  <si>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</si>
  <si>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</si>
  <si>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</si>
  <si>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</si>
  <si>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</si>
  <si>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</si>
  <si>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</si>
  <si>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</si>
  <si>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</si>
  <si>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</si>
  <si>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</si>
  <si>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</si>
  <si>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</si>
  <si>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</si>
  <si>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</si>
  <si>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</si>
  <si>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</si>
  <si>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</si>
  <si>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</si>
  <si>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</si>
  <si>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</si>
  <si>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</si>
  <si>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</si>
  <si>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</si>
  <si>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</si>
  <si>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</si>
  <si>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</si>
  <si>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</si>
  <si>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</si>
  <si>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</si>
  <si>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</si>
  <si>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</si>
  <si>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</si>
  <si>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</si>
  <si>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</si>
  <si>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</si>
  <si>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</si>
  <si>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</si>
  <si>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</si>
  <si>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</si>
  <si>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</si>
  <si>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</si>
  <si>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</si>
  <si>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</si>
  <si>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</si>
  <si>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</si>
  <si>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</si>
  <si>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</si>
  <si>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</si>
  <si>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</si>
  <si>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</si>
  <si>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</si>
  <si>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</si>
  <si>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</si>
  <si>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</si>
  <si>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</si>
  <si>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</si>
  <si>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</si>
  <si>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</si>
  <si>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</si>
  <si>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</si>
  <si>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</si>
  <si>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</si>
  <si>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</si>
  <si>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</si>
  <si>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</si>
  <si>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</si>
  <si>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</si>
  <si>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</si>
  <si>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</si>
  <si>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</si>
  <si>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</si>
  <si>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</si>
  <si>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</si>
  <si>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</si>
  <si>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</si>
  <si>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</si>
  <si>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</si>
  <si>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</si>
  <si>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</si>
  <si>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</si>
  <si>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</si>
  <si>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</si>
  <si>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</si>
  <si>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</si>
  <si>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</si>
  <si>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</si>
  <si>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</si>
  <si>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</si>
  <si>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</si>
  <si>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</si>
  <si>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</si>
  <si>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</si>
  <si>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</si>
  <si>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</si>
  <si>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</si>
  <si>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</si>
  <si>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</si>
  <si>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</si>
  <si>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</si>
  <si>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</si>
  <si>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</si>
  <si>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</si>
  <si>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</si>
  <si>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</si>
  <si>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</si>
  <si>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</si>
  <si>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</si>
  <si>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</si>
  <si>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</si>
  <si>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</si>
  <si>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</si>
  <si>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</si>
  <si>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</si>
  <si>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</si>
  <si>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</si>
  <si>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</si>
  <si>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</si>
  <si>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</si>
  <si>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</si>
  <si>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</si>
  <si>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</si>
  <si>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</si>
  <si>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</si>
  <si>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</si>
  <si>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</si>
  <si>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</si>
  <si>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</si>
  <si>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</si>
  <si>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</si>
  <si>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</si>
  <si>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</si>
  <si>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</si>
  <si>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</si>
  <si>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</si>
  <si>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</si>
  <si>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</si>
  <si>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</si>
  <si>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</si>
  <si>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</si>
  <si>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</si>
  <si>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</si>
  <si>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</si>
  <si>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</si>
  <si>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</si>
  <si>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</si>
  <si>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</si>
  <si>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</si>
  <si>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</si>
  <si>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</si>
  <si>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</si>
  <si>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</si>
  <si>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</si>
  <si>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</si>
  <si>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</si>
  <si>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</si>
  <si>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</si>
  <si>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</si>
  <si>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</si>
  <si>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</si>
  <si>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</si>
  <si>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</si>
  <si>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</si>
  <si>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</si>
  <si>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</si>
  <si>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</si>
  <si>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</si>
  <si>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</si>
  <si>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</si>
  <si>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</si>
  <si>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</si>
  <si>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</si>
  <si>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</si>
  <si>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</si>
  <si>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</si>
  <si>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</si>
  <si>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</si>
  <si>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</si>
  <si>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</si>
  <si>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</si>
  <si>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</si>
  <si>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</si>
  <si>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</si>
  <si>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</si>
  <si>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</si>
  <si>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</si>
  <si>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</si>
  <si>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</si>
  <si>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</si>
  <si>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</si>
  <si>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</si>
  <si>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</si>
  <si>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</si>
  <si>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</si>
  <si>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</si>
  <si>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</si>
  <si>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</si>
  <si>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</si>
  <si>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</si>
  <si>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</si>
  <si>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</si>
  <si>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</si>
  <si>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</si>
  <si>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</si>
  <si>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</si>
  <si>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</si>
  <si>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</si>
  <si>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</si>
  <si>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</si>
  <si>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</si>
  <si>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</si>
  <si>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</si>
  <si>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</si>
  <si>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</si>
  <si>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</si>
  <si>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</si>
  <si>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</si>
  <si>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</si>
  <si>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</si>
  <si>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</si>
  <si>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</si>
  <si>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</si>
  <si>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</si>
  <si>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</si>
  <si>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</si>
  <si>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</si>
  <si>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</si>
  <si>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</si>
  <si>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</si>
  <si>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</si>
  <si>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</si>
  <si>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</si>
  <si>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</si>
  <si>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</si>
  <si>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</si>
  <si>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</si>
  <si>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</si>
  <si>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</si>
  <si>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</si>
  <si>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</si>
  <si>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</si>
  <si>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</si>
  <si>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</si>
  <si>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</si>
  <si>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</si>
  <si>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</si>
  <si>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</si>
  <si>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</si>
  <si>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</si>
  <si>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</si>
  <si>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</si>
  <si>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</si>
  <si>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</si>
  <si>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</si>
  <si>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</si>
  <si>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</si>
  <si>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</si>
  <si>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</si>
  <si>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</si>
  <si>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</si>
  <si>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</si>
  <si>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</si>
  <si>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</si>
  <si>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</si>
  <si>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</si>
  <si>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</si>
  <si>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</si>
  <si>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</si>
  <si>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</si>
  <si>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</si>
  <si>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</si>
  <si>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</si>
  <si>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</si>
  <si>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</si>
  <si>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</si>
  <si>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</si>
  <si>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</si>
  <si>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</si>
  <si>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</si>
  <si>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</si>
  <si>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</si>
  <si>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</si>
  <si>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</si>
  <si>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</si>
  <si>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</si>
  <si>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</si>
  <si>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</si>
  <si>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</si>
  <si>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</si>
  <si>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</si>
  <si>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</si>
  <si>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</si>
  <si>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</si>
  <si>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</si>
  <si>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</si>
  <si>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</si>
  <si>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</si>
  <si>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</si>
  <si>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</si>
  <si>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</si>
  <si>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</si>
  <si>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</si>
  <si>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</si>
  <si>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</si>
  <si>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</si>
  <si>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</si>
  <si>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</si>
  <si>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</si>
  <si>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</si>
  <si>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</si>
  <si>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</si>
  <si>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</si>
  <si>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</si>
  <si>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</si>
  <si>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</si>
  <si>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</si>
  <si>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</si>
  <si>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</si>
  <si>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</si>
  <si>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</si>
  <si>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</si>
  <si>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</si>
  <si>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</si>
  <si>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</si>
  <si>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</si>
  <si>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</si>
  <si>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</si>
  <si>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</si>
  <si>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</si>
  <si>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</si>
  <si>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</si>
  <si>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</si>
  <si>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</si>
  <si>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</si>
  <si>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</si>
  <si>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</si>
  <si>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</si>
  <si>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</si>
  <si>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</si>
  <si>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</si>
  <si>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</si>
  <si>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</si>
  <si>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</si>
  <si>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</si>
  <si>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</si>
  <si>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</si>
  <si>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</si>
  <si>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</si>
  <si>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</si>
  <si>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</si>
  <si>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</si>
  <si>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</si>
  <si>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</si>
  <si>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</si>
  <si>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</si>
  <si>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</si>
  <si>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</si>
  <si>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</si>
  <si>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</si>
  <si>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</si>
  <si>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</si>
  <si>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</si>
  <si>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</si>
  <si>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</si>
  <si>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</si>
  <si>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</si>
  <si>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</si>
  <si>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</si>
  <si>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</si>
  <si>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</si>
  <si>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</si>
  <si>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</si>
  <si>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</si>
  <si>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</si>
  <si>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</si>
  <si>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</si>
  <si>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</si>
  <si>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</si>
  <si>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</si>
  <si>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</si>
  <si>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</si>
  <si>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</si>
  <si>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</si>
  <si>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</si>
  <si>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</si>
  <si>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</si>
  <si>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</si>
  <si>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</si>
  <si>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</si>
  <si>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</si>
  <si>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</si>
  <si>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</si>
  <si>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</si>
  <si>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</si>
  <si>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</si>
  <si>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</si>
  <si>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</si>
  <si>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</si>
  <si>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</si>
  <si>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</si>
  <si>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</si>
  <si>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</si>
  <si>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</si>
  <si>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</si>
  <si>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</si>
  <si>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</si>
  <si>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</si>
  <si>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</si>
  <si>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</si>
  <si>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</si>
  <si>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</si>
  <si>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</si>
  <si>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</si>
  <si>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</si>
  <si>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</si>
  <si>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</si>
  <si>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</si>
  <si>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</si>
  <si>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</si>
  <si>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</si>
  <si>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</si>
  <si>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</si>
  <si>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</si>
  <si>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</si>
  <si>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</si>
  <si>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</si>
  <si>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</si>
  <si>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</si>
  <si>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</si>
  <si>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</si>
  <si>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</si>
  <si>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</si>
  <si>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</si>
  <si>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</si>
  <si>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</si>
  <si>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</si>
  <si>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</si>
  <si>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</si>
  <si>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</si>
  <si>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</si>
  <si>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</si>
  <si>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</si>
  <si>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</si>
  <si>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</si>
  <si>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</si>
  <si>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</si>
  <si>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</si>
  <si>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</si>
  <si>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</si>
  <si>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</si>
  <si>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</si>
  <si>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</si>
  <si>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</si>
  <si>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</si>
  <si>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</si>
  <si>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</si>
  <si>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</si>
  <si>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</si>
  <si>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</si>
  <si>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</si>
  <si>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</si>
  <si>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</si>
  <si>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</si>
  <si>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</si>
  <si>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</si>
  <si>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</si>
  <si>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</si>
  <si>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</si>
  <si>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</si>
  <si>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</si>
  <si>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</si>
  <si>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</si>
  <si>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</si>
  <si>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</si>
  <si>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</si>
  <si>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</si>
  <si>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</si>
  <si>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</si>
  <si>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</si>
  <si>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</si>
  <si>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</si>
  <si>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</si>
  <si>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</si>
  <si>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</si>
  <si>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</si>
  <si>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</si>
  <si>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</si>
  <si>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</si>
  <si>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</si>
  <si>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</si>
  <si>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</si>
  <si>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</si>
  <si>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</si>
  <si>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</si>
  <si>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</si>
  <si>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</si>
  <si>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</si>
  <si>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</si>
  <si>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</si>
  <si>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</si>
  <si>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</si>
  <si>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</si>
  <si>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</si>
  <si>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</si>
  <si>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</si>
  <si>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</si>
  <si>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</si>
  <si>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</si>
  <si>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</si>
  <si>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</si>
  <si>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</si>
  <si>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</si>
  <si>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</si>
  <si>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</si>
  <si>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</si>
  <si>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</si>
  <si>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</si>
  <si>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</si>
  <si>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</si>
  <si>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</si>
  <si>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</si>
  <si>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</si>
  <si>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</si>
  <si>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</si>
  <si>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</si>
  <si>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</si>
  <si>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</si>
  <si>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</si>
  <si>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</si>
  <si>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</si>
  <si>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</si>
  <si>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</si>
  <si>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</si>
  <si>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</si>
  <si>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</si>
  <si>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</si>
  <si>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</si>
  <si>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</si>
  <si>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</si>
  <si>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</si>
  <si>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</si>
  <si>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</si>
  <si>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</si>
  <si>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</si>
  <si>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</si>
  <si>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</si>
  <si>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</si>
  <si>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</si>
  <si>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</si>
  <si>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</si>
  <si>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</si>
  <si>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</si>
  <si>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</si>
  <si>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</si>
  <si>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</si>
  <si>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</si>
  <si>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</si>
  <si>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</si>
  <si>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</si>
  <si>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</si>
  <si>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</si>
  <si>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</si>
  <si>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</si>
  <si>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</si>
  <si>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</si>
  <si>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</si>
  <si>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</si>
  <si>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</si>
  <si>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</si>
  <si>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</si>
  <si>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</si>
  <si>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</si>
  <si>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</si>
  <si>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</si>
  <si>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</si>
  <si>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</si>
  <si>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</si>
  <si>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</si>
  <si>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</si>
  <si>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</si>
  <si>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</si>
  <si>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</si>
  <si>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</si>
  <si>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</si>
  <si>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</si>
  <si>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</si>
  <si>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</si>
  <si>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</si>
  <si>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</si>
  <si>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</si>
  <si>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</si>
  <si>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</si>
  <si>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</si>
  <si>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</si>
  <si>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</si>
  <si>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</si>
  <si>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</si>
  <si>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</si>
  <si>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</si>
  <si>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</si>
  <si>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</si>
  <si>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</si>
  <si>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</si>
  <si>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</si>
  <si>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</si>
  <si>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</si>
  <si>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</si>
  <si>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</si>
  <si>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</si>
  <si>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</si>
  <si>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</si>
  <si>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</si>
  <si>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</si>
  <si>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</si>
  <si>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</si>
  <si>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</si>
  <si>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</si>
  <si>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</si>
  <si>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</si>
  <si>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</si>
  <si>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</si>
  <si>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</si>
  <si>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</si>
  <si>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</si>
  <si>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</si>
  <si>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</si>
  <si>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</si>
  <si>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</si>
  <si>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</si>
  <si>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</si>
  <si>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</si>
  <si>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</si>
  <si>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</si>
  <si>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</si>
  <si>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</si>
  <si>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</si>
  <si>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</si>
  <si>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</si>
  <si>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</si>
  <si>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</si>
  <si>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</si>
  <si>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</si>
  <si>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</si>
  <si>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</si>
  <si>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</si>
  <si>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</si>
  <si>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</si>
  <si>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</si>
  <si>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</si>
  <si>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</si>
  <si>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</si>
  <si>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</si>
  <si>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</si>
  <si>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</si>
  <si>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</si>
  <si>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</si>
  <si>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</si>
  <si>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</si>
  <si>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</si>
  <si>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</si>
  <si>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</si>
  <si>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</si>
  <si>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</si>
  <si>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</si>
  <si>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</si>
  <si>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</si>
  <si>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</si>
  <si>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</si>
  <si>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</si>
  <si>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</si>
  <si>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</si>
  <si>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</si>
  <si>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</si>
  <si>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</si>
  <si>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</si>
  <si>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</si>
  <si>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</si>
  <si>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</si>
  <si>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</si>
  <si>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</si>
  <si>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</si>
  <si>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</si>
  <si>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</si>
  <si>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</si>
  <si>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</si>
  <si>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</si>
  <si>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</si>
  <si>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</si>
  <si>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</si>
  <si>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</si>
  <si>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</si>
  <si>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</si>
  <si>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</si>
  <si>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</si>
  <si>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</si>
  <si>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</si>
  <si>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</si>
  <si>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</si>
  <si>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</si>
  <si>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</si>
  <si>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</si>
  <si>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</si>
  <si>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</si>
  <si>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</si>
  <si>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</si>
  <si>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</si>
  <si>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</si>
  <si>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</si>
  <si>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</si>
  <si>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</si>
  <si>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</si>
  <si>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</si>
  <si>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</si>
  <si>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</si>
  <si>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</si>
  <si>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</si>
  <si>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</si>
  <si>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</si>
  <si>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</si>
  <si>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</si>
  <si>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</si>
  <si>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</si>
  <si>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</si>
  <si>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</si>
  <si>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</si>
  <si>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</si>
  <si>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</si>
  <si>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</si>
  <si>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</si>
  <si>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</si>
  <si>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</si>
  <si>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</si>
  <si>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</si>
  <si>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</si>
  <si>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</si>
  <si>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</si>
  <si>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</si>
  <si>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</si>
  <si>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</si>
  <si>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</si>
  <si>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</si>
  <si>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</si>
  <si>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</si>
  <si>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</si>
  <si>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</si>
  <si>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</si>
  <si>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</si>
  <si>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</si>
  <si>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</si>
  <si>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</si>
  <si>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</si>
  <si>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</si>
  <si>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</si>
  <si>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</si>
  <si>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</si>
  <si>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</si>
  <si>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</si>
  <si>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</si>
  <si>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</si>
  <si>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</si>
  <si>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</si>
  <si>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</si>
  <si>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</si>
  <si>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</si>
  <si>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</si>
  <si>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</si>
  <si>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</si>
  <si>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</si>
  <si>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</si>
  <si>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</si>
  <si>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</si>
  <si>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</si>
  <si>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</si>
  <si>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</si>
  <si>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</si>
  <si>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</si>
  <si>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</si>
  <si>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</si>
  <si>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</si>
  <si>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</si>
  <si>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</si>
  <si>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</si>
  <si>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</si>
  <si>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</si>
  <si>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</si>
  <si>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</si>
  <si>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</si>
  <si>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</si>
  <si>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</si>
  <si>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</si>
  <si>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</si>
  <si>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</si>
  <si>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</si>
  <si>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</si>
  <si>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</si>
  <si>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</si>
  <si>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</si>
  <si>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</si>
  <si>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</si>
  <si>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</si>
  <si>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</si>
  <si>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</si>
  <si>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</si>
  <si>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</si>
  <si>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</si>
  <si>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</si>
  <si>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</si>
  <si>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</si>
  <si>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</si>
  <si>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</si>
  <si>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</si>
  <si>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</si>
  <si>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</si>
  <si>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</si>
  <si>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</si>
  <si>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</si>
  <si>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</si>
  <si>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</si>
  <si>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</si>
  <si>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</si>
  <si>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</si>
  <si>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</si>
  <si>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</si>
  <si>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</si>
  <si>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</si>
  <si>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</si>
  <si>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</si>
  <si>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</si>
  <si>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</si>
  <si>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</si>
  <si>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</si>
  <si>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</si>
  <si>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</si>
  <si>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</si>
  <si>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</si>
  <si>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</si>
  <si>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</si>
  <si>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</si>
  <si>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</si>
  <si>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</si>
  <si>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</si>
  <si>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</si>
  <si>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</si>
  <si>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</si>
  <si>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</si>
  <si>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</si>
  <si>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</si>
  <si>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</si>
  <si>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</si>
  <si>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</si>
  <si>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</si>
  <si>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</si>
  <si>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</si>
  <si>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</si>
  <si>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</si>
  <si>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</si>
  <si>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</si>
  <si>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</si>
  <si>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</si>
  <si>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</si>
  <si>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</si>
  <si>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</si>
  <si>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</si>
  <si>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</si>
  <si>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</si>
  <si>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</si>
  <si>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</si>
  <si>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</si>
  <si>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</si>
  <si>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</si>
  <si>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</si>
  <si>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</si>
  <si>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</si>
  <si>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</si>
  <si>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</si>
  <si>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</si>
  <si>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</si>
  <si>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</si>
  <si>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</si>
  <si>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</si>
  <si>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</si>
  <si>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</si>
  <si>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</si>
  <si>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</si>
  <si>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</si>
  <si>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</si>
  <si>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</si>
  <si>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</si>
  <si>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</si>
  <si>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</si>
  <si>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</si>
  <si>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</si>
  <si>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</si>
  <si>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</si>
  <si>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</si>
  <si>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</si>
  <si>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</si>
  <si>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</si>
  <si>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</si>
  <si>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</si>
  <si>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</si>
  <si>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</si>
  <si>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</si>
  <si>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</si>
  <si>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</si>
  <si>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</si>
  <si>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</si>
  <si>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</si>
  <si>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</si>
  <si>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</si>
  <si>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</si>
  <si>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</si>
  <si>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</si>
  <si>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</si>
  <si>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</si>
  <si>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</si>
  <si>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</si>
  <si>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</si>
  <si>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</si>
  <si>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</si>
  <si>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</si>
  <si>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</si>
  <si>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</si>
  <si>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</si>
  <si>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</si>
  <si>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</si>
  <si>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</si>
  <si>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</si>
  <si>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</si>
  <si>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</si>
  <si>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</si>
  <si>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</si>
  <si>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</si>
  <si>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</si>
  <si>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</si>
  <si>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</si>
  <si>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</si>
  <si>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</si>
  <si>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</si>
  <si>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</si>
  <si>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</si>
  <si>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</si>
  <si>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</si>
  <si>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</si>
  <si>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</si>
  <si>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</si>
  <si>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</si>
  <si>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</si>
  <si>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</si>
  <si>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</si>
  <si>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</si>
  <si>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</si>
  <si>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</si>
  <si>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</si>
  <si>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</si>
  <si>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</si>
  <si>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</si>
  <si>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</si>
  <si>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</si>
  <si>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</si>
  <si>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</si>
  <si>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</si>
  <si>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</si>
  <si>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</si>
  <si>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</si>
  <si>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</si>
  <si>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</si>
  <si>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</si>
  <si>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</si>
  <si>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</si>
  <si>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</si>
  <si>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</si>
  <si>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</si>
  <si>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</si>
  <si>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</si>
  <si>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</si>
  <si>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</si>
  <si>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</si>
  <si>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</si>
  <si>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</si>
  <si>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</si>
  <si>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</si>
  <si>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</si>
  <si>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</si>
  <si>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</si>
  <si>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</si>
  <si>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</si>
  <si>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</si>
  <si>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</si>
  <si>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</si>
  <si>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</si>
  <si>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</si>
  <si>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</si>
  <si>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</si>
  <si>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</si>
  <si>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</si>
  <si>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</si>
  <si>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</si>
  <si>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</si>
  <si>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</si>
  <si>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</si>
  <si>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</si>
  <si>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</si>
  <si>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</si>
  <si>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</si>
  <si>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</si>
  <si>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</si>
  <si>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</si>
  <si>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</si>
  <si>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</si>
  <si>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</si>
  <si>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</si>
  <si>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</si>
  <si>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</si>
  <si>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</si>
  <si>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</si>
  <si>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</si>
  <si>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</si>
  <si>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</si>
  <si>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</si>
  <si>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</si>
  <si>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</si>
  <si>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</si>
  <si>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</si>
  <si>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</si>
  <si>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</si>
  <si>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</si>
  <si>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</si>
  <si>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</si>
  <si>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</si>
  <si>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</si>
  <si>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</si>
  <si>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</si>
  <si>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</si>
  <si>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</si>
  <si>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</si>
  <si>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</si>
  <si>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</si>
  <si>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</si>
  <si>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</si>
  <si>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</si>
  <si>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</si>
  <si>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</si>
  <si>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</si>
  <si>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</si>
  <si>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</si>
  <si>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</si>
  <si>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</si>
  <si>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</si>
  <si>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</si>
  <si>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</si>
  <si>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</si>
  <si>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</si>
  <si>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</si>
  <si>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</si>
  <si>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</si>
  <si>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</si>
  <si>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</si>
  <si>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</si>
  <si>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</si>
  <si>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</si>
  <si>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</si>
  <si>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</si>
  <si>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</si>
  <si>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</si>
  <si>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</si>
  <si>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</si>
  <si>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</si>
  <si>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</si>
  <si>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</si>
  <si>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</si>
  <si>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</si>
  <si>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</si>
  <si>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</si>
  <si>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</si>
  <si>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</si>
  <si>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</si>
  <si>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</si>
  <si>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</si>
  <si>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</si>
  <si>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</si>
  <si>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</si>
  <si>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</si>
  <si>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</si>
  <si>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</si>
  <si>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</si>
  <si>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</si>
  <si>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</si>
  <si>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</si>
  <si>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</si>
  <si>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</si>
  <si>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</si>
  <si>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</si>
  <si>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</si>
  <si>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</si>
  <si>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</si>
  <si>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</si>
  <si>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</si>
  <si>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</si>
  <si>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</si>
  <si>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</si>
  <si>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</si>
  <si>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</si>
  <si>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</si>
  <si>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</si>
  <si>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</si>
  <si>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</si>
  <si>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</si>
  <si>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</si>
  <si>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</si>
  <si>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</si>
  <si>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</si>
  <si>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</si>
  <si>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</si>
  <si>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</si>
  <si>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</si>
  <si>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</si>
  <si>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</si>
  <si>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</si>
  <si>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</si>
  <si>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</si>
  <si>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</si>
  <si>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</si>
  <si>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</si>
  <si>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</si>
  <si>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</si>
  <si>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</si>
  <si>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</si>
  <si>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</si>
  <si>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</si>
  <si>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</si>
  <si>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</si>
  <si>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</si>
  <si>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</si>
  <si>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</si>
  <si>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</si>
  <si>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</si>
  <si>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</si>
  <si>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</si>
  <si>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</si>
  <si>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</si>
  <si>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</si>
  <si>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</si>
  <si>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</si>
  <si>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</si>
  <si>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</si>
  <si>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</si>
  <si>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</si>
  <si>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</si>
  <si>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</si>
  <si>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</si>
  <si>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</si>
  <si>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</si>
  <si>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</si>
  <si>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</si>
  <si>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</si>
  <si>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</si>
  <si>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</si>
  <si>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</si>
  <si>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</si>
  <si>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</si>
  <si>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</si>
  <si>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</si>
  <si>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</si>
  <si>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</si>
  <si>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</si>
  <si>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</si>
  <si>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</si>
  <si>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</si>
  <si>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</si>
  <si>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</si>
  <si>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</si>
  <si>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</si>
  <si>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</si>
  <si>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</si>
  <si>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</si>
  <si>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</si>
  <si>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</si>
  <si>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</si>
  <si>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</si>
  <si>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</si>
  <si>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</si>
  <si>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</si>
  <si>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</si>
  <si>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</si>
  <si>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</si>
  <si>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</si>
  <si>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</si>
  <si>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</si>
  <si>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</si>
  <si>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</si>
  <si>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</si>
  <si>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</si>
  <si>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</si>
  <si>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</si>
  <si>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</si>
  <si>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</si>
  <si>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</si>
  <si>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</si>
  <si>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</si>
  <si>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</si>
  <si>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</si>
  <si>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</si>
  <si>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</si>
  <si>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</si>
  <si>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</si>
  <si>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</si>
  <si>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</si>
  <si>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</si>
  <si>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</si>
  <si>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</si>
  <si>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</si>
  <si>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</si>
  <si>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</si>
  <si>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</si>
  <si>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</si>
  <si>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</si>
  <si>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</si>
  <si>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</si>
  <si>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</si>
  <si>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</si>
  <si>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</si>
  <si>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</si>
  <si>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</si>
  <si>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</si>
  <si>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</si>
  <si>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</si>
  <si>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</si>
  <si>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</si>
  <si>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</si>
  <si>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</si>
  <si>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</si>
  <si>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</si>
  <si>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</si>
  <si>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</si>
  <si>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</si>
  <si>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</si>
  <si>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</si>
  <si>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</si>
  <si>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</si>
  <si>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</si>
  <si>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</si>
  <si>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</si>
  <si>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</si>
  <si>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</si>
  <si>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</si>
  <si>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</si>
  <si>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</si>
  <si>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</si>
  <si>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</si>
  <si>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</si>
  <si>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</si>
  <si>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</si>
  <si>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</si>
  <si>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</si>
  <si>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</si>
  <si>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</si>
  <si>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</si>
  <si>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</si>
  <si>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</si>
  <si>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</si>
  <si>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</si>
  <si>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</si>
  <si>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</si>
  <si>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</si>
  <si>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</si>
  <si>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</si>
  <si>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</si>
  <si>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</si>
  <si>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</si>
  <si>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</si>
  <si>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</si>
  <si>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</si>
  <si>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</si>
  <si>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</si>
  <si>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</si>
  <si>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</si>
  <si>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</si>
  <si>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</si>
  <si>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</si>
  <si>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</si>
  <si>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</si>
  <si>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</si>
  <si>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</si>
  <si>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</si>
  <si>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</si>
  <si>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</si>
  <si>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</si>
  <si>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</si>
  <si>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</si>
  <si>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</si>
  <si>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</si>
  <si>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</si>
  <si>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</si>
  <si>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</si>
  <si>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</si>
  <si>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</si>
  <si>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</si>
  <si>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</si>
  <si>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</si>
  <si>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</si>
  <si>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</si>
  <si>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</si>
  <si>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</si>
  <si>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</si>
  <si>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</si>
  <si>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</si>
  <si>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</si>
  <si>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</si>
  <si>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</si>
  <si>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</si>
  <si>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</si>
  <si>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</si>
  <si>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</si>
  <si>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</si>
  <si>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</si>
  <si>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</si>
  <si>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</si>
  <si>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</si>
  <si>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</si>
  <si>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</si>
  <si>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</si>
  <si>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</si>
  <si>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</si>
  <si>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</si>
  <si>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</si>
  <si>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</si>
  <si>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</si>
  <si>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</si>
  <si>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</si>
  <si>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</si>
  <si>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</si>
  <si>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</si>
  <si>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</si>
  <si>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</si>
  <si>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</si>
  <si>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</si>
  <si>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</si>
  <si>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</si>
  <si>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</si>
  <si>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</si>
  <si>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</si>
  <si>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</si>
  <si>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</si>
  <si>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</si>
  <si>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</si>
  <si>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</si>
  <si>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</si>
  <si>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</si>
  <si>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</si>
  <si>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</si>
  <si>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</si>
  <si>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</si>
  <si>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</si>
  <si>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</si>
  <si>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</si>
  <si>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</si>
  <si>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</si>
  <si>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</si>
  <si>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</si>
  <si>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</si>
  <si>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</si>
  <si>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</si>
  <si>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</si>
  <si>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</si>
  <si>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</si>
  <si>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</si>
  <si>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</si>
  <si>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</si>
  <si>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</si>
  <si>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</si>
  <si>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</si>
  <si>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</si>
  <si>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</si>
  <si>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</si>
  <si>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</si>
  <si>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</si>
  <si>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</si>
  <si>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</si>
  <si>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</si>
  <si>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</si>
  <si>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</si>
  <si>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</si>
  <si>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</si>
  <si>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</si>
  <si>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</si>
  <si>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</si>
  <si>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</si>
  <si>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</si>
  <si>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</si>
  <si>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</si>
  <si>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</si>
  <si>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</si>
  <si>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</si>
  <si>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</si>
  <si>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</si>
  <si>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</si>
  <si>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</si>
  <si>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</si>
  <si>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</si>
  <si>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</si>
  <si>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</si>
  <si>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</si>
  <si>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</si>
  <si>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</si>
  <si>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</si>
  <si>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</si>
  <si>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</si>
  <si>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</si>
  <si>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</si>
  <si>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</si>
  <si>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</si>
  <si>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</si>
  <si>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</si>
  <si>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</si>
  <si>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</si>
  <si>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</si>
  <si>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</si>
  <si>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</si>
  <si>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</si>
  <si>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</si>
  <si>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</si>
  <si>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</si>
  <si>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</si>
  <si>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</si>
  <si>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</si>
  <si>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</si>
  <si>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</si>
  <si>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</si>
  <si>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</si>
  <si>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</si>
  <si>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</si>
  <si>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</si>
  <si>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</si>
  <si>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</si>
  <si>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</si>
  <si>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</si>
  <si>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</si>
  <si>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</si>
  <si>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</si>
  <si>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</si>
  <si>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</si>
  <si>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</si>
  <si>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</si>
  <si>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</si>
  <si>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</si>
  <si>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</si>
  <si>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</si>
  <si>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</si>
  <si>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</si>
  <si>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</si>
  <si>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</si>
  <si>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</si>
  <si>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</si>
  <si>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</si>
  <si>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</si>
  <si>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</si>
  <si>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</si>
  <si>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</si>
  <si>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</si>
  <si>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</si>
  <si>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</si>
  <si>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</si>
  <si>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</si>
  <si>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</si>
  <si>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</si>
  <si>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</si>
  <si>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</si>
  <si>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</si>
  <si>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</si>
  <si>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</si>
  <si>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</si>
  <si>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</si>
  <si>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</si>
  <si>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</si>
  <si>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</si>
  <si>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</si>
  <si>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</si>
  <si>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</si>
  <si>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</si>
  <si>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</si>
  <si>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</si>
  <si>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</si>
  <si>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</si>
  <si>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</si>
  <si>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</si>
  <si>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</si>
  <si>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</si>
  <si>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</si>
  <si>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</si>
  <si>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</si>
  <si>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</si>
  <si>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</si>
  <si>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</si>
  <si>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</si>
  <si>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</si>
  <si>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</si>
  <si>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</si>
  <si>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</si>
  <si>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</si>
  <si>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</si>
  <si>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</si>
  <si>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</si>
  <si>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</si>
  <si>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</si>
  <si>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</si>
  <si>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</si>
  <si>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</si>
  <si>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</si>
  <si>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</si>
  <si>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</si>
  <si>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</si>
  <si>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</si>
  <si>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</si>
  <si>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</si>
  <si>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</si>
  <si>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</si>
  <si>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</si>
  <si>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</si>
  <si>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</si>
  <si>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</si>
  <si>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</si>
  <si>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</si>
  <si>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</si>
  <si>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</si>
  <si>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</si>
  <si>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</si>
  <si>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</si>
  <si>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</si>
  <si>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</si>
  <si>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</si>
  <si>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</si>
  <si>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</si>
  <si>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</si>
  <si>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</si>
  <si>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</si>
  <si>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</si>
  <si>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</si>
  <si>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</si>
  <si>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</si>
  <si>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</si>
  <si>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</si>
  <si>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</si>
  <si>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</si>
  <si>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</si>
  <si>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</si>
  <si>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</si>
  <si>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</si>
  <si>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</si>
  <si>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</si>
  <si>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</si>
  <si>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</si>
  <si>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</si>
  <si>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</si>
  <si>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</si>
  <si>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</si>
  <si>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</si>
  <si>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</si>
  <si>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</si>
  <si>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</si>
  <si>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</si>
  <si>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</si>
  <si>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</si>
  <si>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</si>
  <si>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</si>
  <si>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</si>
  <si>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</si>
  <si>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</si>
  <si>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</si>
  <si>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</si>
  <si>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</si>
  <si>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</si>
  <si>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</si>
  <si>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</si>
  <si>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</si>
  <si>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</si>
  <si>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</si>
  <si>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</si>
  <si>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</si>
  <si>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</si>
  <si>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</si>
  <si>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</si>
  <si>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</si>
  <si>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</si>
  <si>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</si>
  <si>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</si>
  <si>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</si>
  <si>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</si>
  <si>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</si>
  <si>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</si>
  <si>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</si>
  <si>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</si>
  <si>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</si>
  <si>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</si>
  <si>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</si>
  <si>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</si>
  <si>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</si>
  <si>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</si>
  <si>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</si>
  <si>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</si>
  <si>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</si>
  <si>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</si>
  <si>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</si>
  <si>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</si>
  <si>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</si>
  <si>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</si>
  <si>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</si>
  <si>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</si>
  <si>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</si>
  <si>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</si>
  <si>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</si>
  <si>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</si>
  <si>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</si>
  <si>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</si>
  <si>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</si>
  <si>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</si>
  <si>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</si>
  <si>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</si>
  <si>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</si>
  <si>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</si>
  <si>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</si>
  <si>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</si>
  <si>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</si>
  <si>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</si>
  <si>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</si>
  <si>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</si>
  <si>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</si>
  <si>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</si>
  <si>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</si>
  <si>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</si>
  <si>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</si>
  <si>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</si>
  <si>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</si>
  <si>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</si>
  <si>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</si>
  <si>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</si>
  <si>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</si>
  <si>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</si>
  <si>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</si>
  <si>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</si>
  <si>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</si>
  <si>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</si>
  <si>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</si>
  <si>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</si>
  <si>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</si>
  <si>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</si>
  <si>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</si>
  <si>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</si>
  <si>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</si>
  <si>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</si>
  <si>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</si>
  <si>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</si>
  <si>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</si>
  <si>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</si>
  <si>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</si>
  <si>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</si>
  <si>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</si>
  <si>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</si>
  <si>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</si>
  <si>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</si>
  <si>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</si>
  <si>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</si>
  <si>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</si>
  <si>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</si>
  <si>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</si>
  <si>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</si>
  <si>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</si>
  <si>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</si>
  <si>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</si>
  <si>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</si>
  <si>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</si>
  <si>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</si>
  <si>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</si>
  <si>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</si>
  <si>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</si>
  <si>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</si>
  <si>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</si>
  <si>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</si>
  <si>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</si>
  <si>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</si>
  <si>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</si>
  <si>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</si>
  <si>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</si>
  <si>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</si>
  <si>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</si>
  <si>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</si>
  <si>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</si>
  <si>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</si>
  <si>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</si>
  <si>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</si>
  <si>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</si>
  <si>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</si>
  <si>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</si>
  <si>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</si>
  <si>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</si>
  <si>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</si>
  <si>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</si>
  <si>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</si>
  <si>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</si>
  <si>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</si>
  <si>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</si>
  <si>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</si>
  <si>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</si>
  <si>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</si>
  <si>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</si>
  <si>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</si>
  <si>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</si>
  <si>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</si>
  <si>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</si>
  <si>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</si>
  <si>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</si>
  <si>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</si>
  <si>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</si>
  <si>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</si>
  <si>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</si>
  <si>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</si>
  <si>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</si>
  <si>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</si>
  <si>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</si>
  <si>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</si>
  <si>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</si>
  <si>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</si>
  <si>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</si>
  <si>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</si>
  <si>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</si>
  <si>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</si>
  <si>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</si>
  <si>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</si>
  <si>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</si>
  <si>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</si>
  <si>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</si>
  <si>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</si>
  <si>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</si>
  <si>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</si>
  <si>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</si>
  <si>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</si>
  <si>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</si>
  <si>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</si>
  <si>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</si>
  <si>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</si>
  <si>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</si>
  <si>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</si>
  <si>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</si>
  <si>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</si>
  <si>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</si>
  <si>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</si>
  <si>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</si>
  <si>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</si>
  <si>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</si>
  <si>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</si>
  <si>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</si>
  <si>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</si>
  <si>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</si>
  <si>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</si>
  <si>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</si>
  <si>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</si>
  <si>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</si>
  <si>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</si>
  <si>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</si>
  <si>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</si>
  <si>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</si>
  <si>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</si>
  <si>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</si>
  <si>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</si>
  <si>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</si>
  <si>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</si>
  <si>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</si>
  <si>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</si>
  <si>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</si>
  <si>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</si>
  <si>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</si>
  <si>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</si>
  <si>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</si>
  <si>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</si>
  <si>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</si>
  <si>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</si>
  <si>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</si>
  <si>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</si>
  <si>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</si>
  <si>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</si>
  <si>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</si>
  <si>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</si>
  <si>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</si>
  <si>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</si>
  <si>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</si>
  <si>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</si>
  <si>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</si>
  <si>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</si>
  <si>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</si>
  <si>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</si>
  <si>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</si>
  <si>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</si>
  <si>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</si>
  <si>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</si>
  <si>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</si>
  <si>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</si>
  <si>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</si>
  <si>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</si>
  <si>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</si>
  <si>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</si>
  <si>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</si>
  <si>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</si>
  <si>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</si>
  <si>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</si>
  <si>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</si>
  <si>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</si>
  <si>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</si>
  <si>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</si>
  <si>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</si>
  <si>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</si>
  <si>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</si>
  <si>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</si>
  <si>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</si>
  <si>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</si>
  <si>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</si>
  <si>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</si>
  <si>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</si>
  <si>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</si>
  <si>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</si>
  <si>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</si>
  <si>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</si>
  <si>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</si>
  <si>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</si>
  <si>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</si>
  <si>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</si>
  <si>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</si>
  <si>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</si>
  <si>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</si>
  <si>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</si>
  <si>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</si>
  <si>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</si>
  <si>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</si>
  <si>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</si>
  <si>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</si>
  <si>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</si>
  <si>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</si>
  <si>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</si>
  <si>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</si>
  <si>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</si>
  <si>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</si>
  <si>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</si>
  <si>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</si>
  <si>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</si>
  <si>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</si>
  <si>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</si>
  <si>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23368 SVEUČILIŠTE U SPLITU - KATOLIČKI BOGOSLOVNI FAKULTET</t>
  </si>
  <si>
    <t>SPLIT, 04.10.2023.</t>
  </si>
  <si>
    <t>ANA DUMANIĆ-ŠULENTA</t>
  </si>
  <si>
    <t>021/308-321</t>
  </si>
  <si>
    <t>adsulenta@kbf-st.hr</t>
  </si>
  <si>
    <t>SVEUČILIŠTE U SPLITU (2469)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</si>
</sst>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sulenta/Downloads/Financijski_plan_2023-2025-_NOVO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.1 PRIHODI"/>
      <sheetName val="A.2 RASHODI"/>
      <sheetName val="A.3 RASHODI IF"/>
      <sheetName val="A.4 RASHODI FUNK"/>
      <sheetName val="B. RAČUN FIN"/>
      <sheetName val="AKT"/>
      <sheetName val="p4"/>
      <sheetName val="prihodi"/>
      <sheetName val="KORISNICI DP"/>
    </sheetNames>
    <sheetDataSet>
      <sheetData sheetId="0"/>
      <sheetData sheetId="1"/>
      <sheetData sheetId="2">
        <row r="3">
          <cell r="J3">
            <v>1355367</v>
          </cell>
          <cell r="R3" t="str">
            <v>94</v>
          </cell>
        </row>
        <row r="4">
          <cell r="J4">
            <v>31327</v>
          </cell>
          <cell r="R4" t="str">
            <v>94</v>
          </cell>
        </row>
        <row r="5">
          <cell r="J5">
            <v>223636</v>
          </cell>
          <cell r="R5" t="str">
            <v>94</v>
          </cell>
        </row>
        <row r="6">
          <cell r="J6">
            <v>29016</v>
          </cell>
          <cell r="R6" t="str">
            <v>94</v>
          </cell>
        </row>
        <row r="7">
          <cell r="J7">
            <v>3383</v>
          </cell>
          <cell r="R7" t="str">
            <v>94</v>
          </cell>
        </row>
        <row r="8">
          <cell r="J8">
            <v>3524</v>
          </cell>
          <cell r="R8" t="str">
            <v>94</v>
          </cell>
        </row>
        <row r="9">
          <cell r="J9">
            <v>932</v>
          </cell>
          <cell r="R9" t="str">
            <v>94</v>
          </cell>
        </row>
        <row r="10">
          <cell r="J10">
            <v>2300</v>
          </cell>
          <cell r="R10" t="str">
            <v>94</v>
          </cell>
        </row>
        <row r="11">
          <cell r="J11">
            <v>1500</v>
          </cell>
          <cell r="R11" t="str">
            <v>94</v>
          </cell>
        </row>
        <row r="12">
          <cell r="J12">
            <v>5500</v>
          </cell>
          <cell r="R12" t="str">
            <v>94</v>
          </cell>
        </row>
        <row r="13">
          <cell r="J13">
            <v>12551</v>
          </cell>
          <cell r="R13" t="str">
            <v>94</v>
          </cell>
        </row>
        <row r="14">
          <cell r="J14">
            <v>1500</v>
          </cell>
          <cell r="R14" t="str">
            <v>94</v>
          </cell>
        </row>
        <row r="15">
          <cell r="J15">
            <v>2000</v>
          </cell>
          <cell r="R15" t="str">
            <v>94</v>
          </cell>
        </row>
        <row r="16">
          <cell r="J16">
            <v>250</v>
          </cell>
          <cell r="R16" t="str">
            <v>94</v>
          </cell>
        </row>
        <row r="17">
          <cell r="J17">
            <v>3900</v>
          </cell>
          <cell r="R17" t="str">
            <v>94</v>
          </cell>
        </row>
        <row r="18">
          <cell r="J18">
            <v>3000</v>
          </cell>
          <cell r="R18" t="str">
            <v>94</v>
          </cell>
        </row>
        <row r="19">
          <cell r="J19">
            <v>2000</v>
          </cell>
          <cell r="R19" t="str">
            <v>94</v>
          </cell>
        </row>
        <row r="20">
          <cell r="J20">
            <v>2272</v>
          </cell>
          <cell r="R20" t="str">
            <v>94</v>
          </cell>
        </row>
        <row r="21">
          <cell r="J21">
            <v>17250</v>
          </cell>
          <cell r="R21" t="str">
            <v>94</v>
          </cell>
        </row>
        <row r="22">
          <cell r="J22">
            <v>10570</v>
          </cell>
          <cell r="R22" t="str">
            <v>94</v>
          </cell>
        </row>
        <row r="23">
          <cell r="J23">
            <v>2000</v>
          </cell>
          <cell r="R23" t="str">
            <v>94</v>
          </cell>
        </row>
        <row r="24">
          <cell r="J24">
            <v>4000</v>
          </cell>
          <cell r="R24" t="str">
            <v>94</v>
          </cell>
        </row>
        <row r="25">
          <cell r="J25">
            <v>500</v>
          </cell>
          <cell r="R25" t="str">
            <v>94</v>
          </cell>
        </row>
        <row r="26">
          <cell r="J26">
            <v>1000</v>
          </cell>
          <cell r="R26" t="str">
            <v>94</v>
          </cell>
        </row>
        <row r="27">
          <cell r="J27">
            <v>200</v>
          </cell>
          <cell r="R27" t="str">
            <v>94</v>
          </cell>
        </row>
        <row r="28">
          <cell r="J28">
            <v>4000</v>
          </cell>
          <cell r="R28" t="str">
            <v>94</v>
          </cell>
        </row>
        <row r="29">
          <cell r="J29">
            <v>1000</v>
          </cell>
          <cell r="R29" t="str">
            <v>94</v>
          </cell>
        </row>
        <row r="30">
          <cell r="J30">
            <v>1500</v>
          </cell>
          <cell r="R30" t="str">
            <v>94</v>
          </cell>
        </row>
        <row r="31">
          <cell r="J31">
            <v>3000</v>
          </cell>
          <cell r="R31" t="str">
            <v>94</v>
          </cell>
        </row>
        <row r="32">
          <cell r="J32">
            <v>8298</v>
          </cell>
          <cell r="R32" t="str">
            <v>94</v>
          </cell>
        </row>
        <row r="33">
          <cell r="J33">
            <v>3000</v>
          </cell>
          <cell r="R33" t="str">
            <v>94</v>
          </cell>
        </row>
        <row r="34">
          <cell r="J34">
            <v>3000</v>
          </cell>
          <cell r="R34" t="str">
            <v>94</v>
          </cell>
        </row>
        <row r="35">
          <cell r="J35">
            <v>540</v>
          </cell>
          <cell r="R35" t="str">
            <v>94</v>
          </cell>
        </row>
        <row r="36">
          <cell r="J36">
            <v>1000</v>
          </cell>
          <cell r="R36" t="str">
            <v>94</v>
          </cell>
        </row>
        <row r="37">
          <cell r="J37">
            <v>790</v>
          </cell>
          <cell r="R37" t="str">
            <v>94</v>
          </cell>
        </row>
        <row r="38">
          <cell r="J38">
            <v>4400</v>
          </cell>
          <cell r="R38" t="str">
            <v>94</v>
          </cell>
        </row>
        <row r="39">
          <cell r="J39">
            <v>1700</v>
          </cell>
          <cell r="R39" t="str">
            <v>94</v>
          </cell>
        </row>
        <row r="40">
          <cell r="J40">
            <v>272</v>
          </cell>
          <cell r="R40" t="str">
            <v>94</v>
          </cell>
        </row>
        <row r="41">
          <cell r="J41">
            <v>1500</v>
          </cell>
          <cell r="R41" t="str">
            <v>94</v>
          </cell>
        </row>
        <row r="42">
          <cell r="J42">
            <v>240</v>
          </cell>
          <cell r="R42" t="str">
            <v>94</v>
          </cell>
        </row>
        <row r="43">
          <cell r="J43">
            <v>1000</v>
          </cell>
          <cell r="R43" t="str">
            <v>94</v>
          </cell>
        </row>
        <row r="44">
          <cell r="J44">
            <v>2000</v>
          </cell>
          <cell r="R44" t="str">
            <v>94</v>
          </cell>
        </row>
        <row r="45">
          <cell r="J45">
            <v>1860</v>
          </cell>
          <cell r="R45" t="str">
            <v>94</v>
          </cell>
        </row>
        <row r="46">
          <cell r="J46">
            <v>200</v>
          </cell>
          <cell r="R46" t="str">
            <v>94</v>
          </cell>
        </row>
        <row r="47">
          <cell r="J47">
            <v>3000</v>
          </cell>
          <cell r="R47" t="str">
            <v>94</v>
          </cell>
        </row>
        <row r="48">
          <cell r="J48">
            <v>2000</v>
          </cell>
          <cell r="R48" t="str">
            <v>94</v>
          </cell>
        </row>
        <row r="49">
          <cell r="J49">
            <v>1500</v>
          </cell>
          <cell r="R49" t="str">
            <v>94</v>
          </cell>
        </row>
        <row r="50">
          <cell r="R50"/>
        </row>
        <row r="51">
          <cell r="R51"/>
        </row>
        <row r="52">
          <cell r="R52"/>
        </row>
        <row r="53">
          <cell r="R53"/>
        </row>
        <row r="54">
          <cell r="R54"/>
        </row>
        <row r="55">
          <cell r="R55"/>
        </row>
        <row r="56">
          <cell r="R56"/>
        </row>
        <row r="57">
          <cell r="R57"/>
        </row>
        <row r="58">
          <cell r="R58"/>
        </row>
        <row r="59">
          <cell r="R59"/>
        </row>
        <row r="60">
          <cell r="R60"/>
        </row>
        <row r="61">
          <cell r="R61"/>
        </row>
        <row r="62">
          <cell r="R62"/>
        </row>
        <row r="63">
          <cell r="R63"/>
        </row>
        <row r="64">
          <cell r="R64"/>
        </row>
        <row r="65">
          <cell r="R65"/>
        </row>
        <row r="66">
          <cell r="R66"/>
        </row>
        <row r="67">
          <cell r="R67"/>
        </row>
        <row r="68">
          <cell r="R68"/>
        </row>
        <row r="69">
          <cell r="R69"/>
        </row>
        <row r="70">
          <cell r="R70"/>
        </row>
        <row r="71">
          <cell r="R71"/>
        </row>
        <row r="72">
          <cell r="R72"/>
        </row>
        <row r="73">
          <cell r="R73"/>
        </row>
        <row r="74">
          <cell r="R74"/>
        </row>
        <row r="75">
          <cell r="R75"/>
        </row>
        <row r="76">
          <cell r="R76"/>
        </row>
        <row r="77">
          <cell r="R77"/>
        </row>
        <row r="78">
          <cell r="R78"/>
        </row>
        <row r="79">
          <cell r="R79"/>
        </row>
        <row r="80">
          <cell r="R80"/>
        </row>
        <row r="81">
          <cell r="R81"/>
        </row>
        <row r="82">
          <cell r="R82"/>
        </row>
        <row r="83">
          <cell r="R83"/>
        </row>
        <row r="84">
          <cell r="R84"/>
        </row>
        <row r="85">
          <cell r="R85"/>
        </row>
        <row r="86">
          <cell r="R86"/>
        </row>
        <row r="87">
          <cell r="R87"/>
        </row>
        <row r="88">
          <cell r="R88"/>
        </row>
        <row r="89">
          <cell r="R89"/>
        </row>
        <row r="90">
          <cell r="R90"/>
        </row>
        <row r="91">
          <cell r="R91"/>
        </row>
        <row r="92">
          <cell r="R92"/>
        </row>
        <row r="93">
          <cell r="R93"/>
        </row>
        <row r="94">
          <cell r="R94"/>
        </row>
        <row r="95">
          <cell r="R95"/>
        </row>
        <row r="96">
          <cell r="R96"/>
        </row>
        <row r="97">
          <cell r="R97"/>
        </row>
        <row r="98">
          <cell r="R98"/>
        </row>
        <row r="99">
          <cell r="R99"/>
        </row>
        <row r="100">
          <cell r="R100"/>
        </row>
        <row r="101">
          <cell r="R101"/>
        </row>
        <row r="102">
          <cell r="R102"/>
        </row>
        <row r="103">
          <cell r="R103"/>
        </row>
        <row r="104">
          <cell r="R104"/>
        </row>
        <row r="105">
          <cell r="R105"/>
        </row>
        <row r="106">
          <cell r="R106"/>
        </row>
        <row r="107">
          <cell r="R107"/>
        </row>
        <row r="108">
          <cell r="R108"/>
        </row>
        <row r="109">
          <cell r="R109"/>
        </row>
        <row r="110">
          <cell r="R110"/>
        </row>
        <row r="111">
          <cell r="R111"/>
        </row>
        <row r="112">
          <cell r="R112"/>
        </row>
        <row r="113">
          <cell r="R113"/>
        </row>
        <row r="114">
          <cell r="R114"/>
        </row>
        <row r="115">
          <cell r="R115"/>
        </row>
        <row r="116">
          <cell r="R116"/>
        </row>
        <row r="117">
          <cell r="R117"/>
        </row>
        <row r="118">
          <cell r="R118"/>
        </row>
        <row r="119">
          <cell r="R119"/>
        </row>
        <row r="120">
          <cell r="R120"/>
        </row>
        <row r="121">
          <cell r="R121"/>
        </row>
        <row r="122">
          <cell r="R122"/>
        </row>
        <row r="123">
          <cell r="R123"/>
        </row>
        <row r="124">
          <cell r="R124"/>
        </row>
        <row r="125">
          <cell r="R125"/>
        </row>
        <row r="126">
          <cell r="R126"/>
        </row>
        <row r="127">
          <cell r="R127"/>
        </row>
        <row r="128">
          <cell r="R128"/>
        </row>
        <row r="129">
          <cell r="R129"/>
        </row>
        <row r="130">
          <cell r="R130"/>
        </row>
        <row r="131">
          <cell r="R131"/>
        </row>
        <row r="132">
          <cell r="R132"/>
        </row>
        <row r="133">
          <cell r="R133"/>
        </row>
        <row r="134">
          <cell r="R134"/>
        </row>
        <row r="135">
          <cell r="R135"/>
        </row>
        <row r="136">
          <cell r="R136"/>
        </row>
        <row r="137">
          <cell r="R137"/>
        </row>
        <row r="138">
          <cell r="R138"/>
        </row>
        <row r="139">
          <cell r="R139"/>
        </row>
        <row r="140">
          <cell r="R140"/>
        </row>
        <row r="141">
          <cell r="R141"/>
        </row>
        <row r="142">
          <cell r="R142"/>
        </row>
        <row r="143">
          <cell r="R143"/>
        </row>
        <row r="144">
          <cell r="R144"/>
        </row>
        <row r="145">
          <cell r="R145"/>
        </row>
        <row r="146">
          <cell r="R146"/>
        </row>
        <row r="147">
          <cell r="R147"/>
        </row>
        <row r="148">
          <cell r="R148"/>
        </row>
        <row r="149">
          <cell r="R149"/>
        </row>
        <row r="150">
          <cell r="R150"/>
        </row>
        <row r="151">
          <cell r="R151"/>
        </row>
        <row r="152">
          <cell r="R152"/>
        </row>
        <row r="153">
          <cell r="R153"/>
        </row>
        <row r="154">
          <cell r="R154"/>
        </row>
        <row r="155">
          <cell r="R155"/>
        </row>
        <row r="156">
          <cell r="R156"/>
        </row>
        <row r="157">
          <cell r="R157"/>
        </row>
        <row r="158">
          <cell r="R158"/>
        </row>
        <row r="159">
          <cell r="R159"/>
        </row>
        <row r="160">
          <cell r="R160"/>
        </row>
        <row r="161">
          <cell r="R161"/>
        </row>
        <row r="162">
          <cell r="R162"/>
        </row>
        <row r="163">
          <cell r="R163"/>
        </row>
        <row r="164">
          <cell r="R164"/>
        </row>
        <row r="165">
          <cell r="R165"/>
        </row>
        <row r="166">
          <cell r="R166"/>
        </row>
        <row r="167">
          <cell r="R167"/>
        </row>
        <row r="168">
          <cell r="R168"/>
        </row>
        <row r="169">
          <cell r="R169"/>
        </row>
        <row r="170">
          <cell r="R170"/>
        </row>
        <row r="171">
          <cell r="R171"/>
        </row>
        <row r="172">
          <cell r="R172"/>
        </row>
        <row r="173">
          <cell r="R173"/>
        </row>
        <row r="174">
          <cell r="R174"/>
        </row>
        <row r="175">
          <cell r="R175"/>
        </row>
        <row r="176">
          <cell r="R176"/>
        </row>
        <row r="177">
          <cell r="R177"/>
        </row>
        <row r="178">
          <cell r="R178"/>
        </row>
        <row r="179">
          <cell r="R179"/>
        </row>
        <row r="180">
          <cell r="R180"/>
        </row>
        <row r="181">
          <cell r="R181"/>
        </row>
        <row r="182">
          <cell r="R182"/>
        </row>
        <row r="183">
          <cell r="R183"/>
        </row>
        <row r="184">
          <cell r="R184"/>
        </row>
        <row r="185">
          <cell r="R185"/>
        </row>
        <row r="186">
          <cell r="R186"/>
        </row>
        <row r="187">
          <cell r="R187"/>
        </row>
        <row r="188">
          <cell r="R188"/>
        </row>
        <row r="189">
          <cell r="R189"/>
        </row>
        <row r="190">
          <cell r="R190"/>
        </row>
        <row r="191">
          <cell r="R191"/>
        </row>
        <row r="192">
          <cell r="R192"/>
        </row>
        <row r="193">
          <cell r="R193"/>
        </row>
        <row r="194">
          <cell r="R194"/>
        </row>
        <row r="195">
          <cell r="R195"/>
        </row>
        <row r="196">
          <cell r="R196"/>
        </row>
        <row r="197">
          <cell r="R197"/>
        </row>
        <row r="198">
          <cell r="R198"/>
        </row>
        <row r="199">
          <cell r="R199"/>
        </row>
        <row r="200">
          <cell r="R200"/>
        </row>
        <row r="201">
          <cell r="R201"/>
        </row>
        <row r="202">
          <cell r="R202"/>
        </row>
        <row r="203">
          <cell r="R203"/>
        </row>
        <row r="204">
          <cell r="R204"/>
        </row>
        <row r="205">
          <cell r="R205"/>
        </row>
        <row r="206">
          <cell r="R206"/>
        </row>
        <row r="207">
          <cell r="R207"/>
        </row>
        <row r="208">
          <cell r="R208"/>
        </row>
        <row r="209">
          <cell r="R209"/>
        </row>
        <row r="210">
          <cell r="R210"/>
        </row>
        <row r="211">
          <cell r="R211"/>
        </row>
        <row r="212">
          <cell r="R212"/>
        </row>
        <row r="213">
          <cell r="R213"/>
        </row>
        <row r="214">
          <cell r="R214"/>
        </row>
        <row r="215">
          <cell r="R215"/>
        </row>
        <row r="216">
          <cell r="R216"/>
        </row>
        <row r="217">
          <cell r="R217"/>
        </row>
        <row r="218">
          <cell r="R218"/>
        </row>
        <row r="219">
          <cell r="R219"/>
        </row>
        <row r="220">
          <cell r="R220"/>
        </row>
        <row r="221">
          <cell r="R221"/>
        </row>
        <row r="222">
          <cell r="R222"/>
        </row>
        <row r="223">
          <cell r="R223"/>
        </row>
        <row r="224">
          <cell r="R224"/>
        </row>
        <row r="225">
          <cell r="R225"/>
        </row>
        <row r="226">
          <cell r="R226"/>
        </row>
        <row r="227">
          <cell r="R227"/>
        </row>
        <row r="228">
          <cell r="R228"/>
        </row>
        <row r="229">
          <cell r="R229"/>
        </row>
        <row r="230">
          <cell r="R230"/>
        </row>
        <row r="231">
          <cell r="R231"/>
        </row>
        <row r="232">
          <cell r="R232"/>
        </row>
        <row r="233">
          <cell r="R233"/>
        </row>
        <row r="234">
          <cell r="R234"/>
        </row>
        <row r="235">
          <cell r="R235"/>
        </row>
        <row r="236">
          <cell r="R236"/>
        </row>
        <row r="237">
          <cell r="R237"/>
        </row>
        <row r="238">
          <cell r="R238"/>
        </row>
        <row r="239">
          <cell r="R239"/>
        </row>
        <row r="240">
          <cell r="R240"/>
        </row>
        <row r="241">
          <cell r="R241"/>
        </row>
        <row r="242">
          <cell r="R242"/>
        </row>
        <row r="243">
          <cell r="R243"/>
        </row>
        <row r="244">
          <cell r="R244"/>
        </row>
        <row r="245">
          <cell r="R245"/>
        </row>
        <row r="246">
          <cell r="R246"/>
        </row>
        <row r="247">
          <cell r="R247"/>
        </row>
        <row r="248">
          <cell r="R248"/>
        </row>
        <row r="249">
          <cell r="R249"/>
        </row>
        <row r="250">
          <cell r="R250"/>
        </row>
        <row r="251">
          <cell r="R251"/>
        </row>
        <row r="252">
          <cell r="R252"/>
        </row>
        <row r="253">
          <cell r="R253"/>
        </row>
        <row r="254">
          <cell r="R254"/>
        </row>
        <row r="255">
          <cell r="R255"/>
        </row>
        <row r="256">
          <cell r="R256"/>
        </row>
        <row r="257">
          <cell r="R257"/>
        </row>
        <row r="258">
          <cell r="R258"/>
        </row>
        <row r="259">
          <cell r="R259"/>
        </row>
        <row r="260">
          <cell r="R260"/>
        </row>
        <row r="261">
          <cell r="R261"/>
        </row>
        <row r="262">
          <cell r="R262"/>
        </row>
        <row r="263">
          <cell r="R263"/>
        </row>
        <row r="264">
          <cell r="R264"/>
        </row>
        <row r="265">
          <cell r="R265"/>
        </row>
        <row r="266">
          <cell r="R266"/>
        </row>
        <row r="267">
          <cell r="R267"/>
        </row>
        <row r="268">
          <cell r="R268"/>
        </row>
        <row r="269">
          <cell r="R269"/>
        </row>
        <row r="270">
          <cell r="R270"/>
        </row>
        <row r="271">
          <cell r="R271"/>
        </row>
        <row r="272">
          <cell r="R272"/>
        </row>
        <row r="273">
          <cell r="R273"/>
        </row>
        <row r="274">
          <cell r="R274"/>
        </row>
        <row r="275">
          <cell r="R275"/>
        </row>
        <row r="276">
          <cell r="R276"/>
        </row>
        <row r="277">
          <cell r="R277"/>
        </row>
        <row r="278">
          <cell r="R278"/>
        </row>
        <row r="279">
          <cell r="R279"/>
        </row>
        <row r="280">
          <cell r="R280"/>
        </row>
        <row r="281">
          <cell r="R281"/>
        </row>
        <row r="282">
          <cell r="R282"/>
        </row>
        <row r="283">
          <cell r="R283"/>
        </row>
        <row r="284">
          <cell r="R284"/>
        </row>
        <row r="285">
          <cell r="R285"/>
        </row>
        <row r="286">
          <cell r="R286"/>
        </row>
        <row r="287">
          <cell r="R287"/>
        </row>
        <row r="288">
          <cell r="R288"/>
        </row>
        <row r="289">
          <cell r="R289"/>
        </row>
        <row r="290">
          <cell r="R290"/>
        </row>
        <row r="291">
          <cell r="R291"/>
        </row>
        <row r="292">
          <cell r="R292"/>
        </row>
        <row r="293">
          <cell r="R293"/>
        </row>
        <row r="294">
          <cell r="R294"/>
        </row>
        <row r="295">
          <cell r="R295"/>
        </row>
        <row r="296">
          <cell r="R296"/>
        </row>
        <row r="297">
          <cell r="R297"/>
        </row>
        <row r="298">
          <cell r="R298"/>
        </row>
        <row r="299">
          <cell r="R299"/>
        </row>
        <row r="300">
          <cell r="R300"/>
        </row>
        <row r="301">
          <cell r="R301"/>
        </row>
        <row r="302">
          <cell r="R302"/>
        </row>
        <row r="303">
          <cell r="R303"/>
        </row>
        <row r="304">
          <cell r="R304"/>
        </row>
        <row r="305">
          <cell r="R305"/>
        </row>
        <row r="306">
          <cell r="R306"/>
        </row>
        <row r="307">
          <cell r="R307"/>
        </row>
        <row r="308">
          <cell r="R308"/>
        </row>
        <row r="309">
          <cell r="R309"/>
        </row>
        <row r="310">
          <cell r="R310"/>
        </row>
        <row r="311">
          <cell r="R311"/>
        </row>
        <row r="312">
          <cell r="R312"/>
        </row>
        <row r="313">
          <cell r="R313"/>
        </row>
        <row r="314">
          <cell r="R314"/>
        </row>
        <row r="315">
          <cell r="R315"/>
        </row>
        <row r="316">
          <cell r="R316"/>
        </row>
        <row r="317">
          <cell r="R317"/>
        </row>
        <row r="318">
          <cell r="R318"/>
        </row>
        <row r="319">
          <cell r="R319"/>
        </row>
        <row r="320">
          <cell r="R320"/>
        </row>
        <row r="321">
          <cell r="R321"/>
        </row>
        <row r="322">
          <cell r="R322"/>
        </row>
        <row r="323">
          <cell r="R323"/>
        </row>
        <row r="324">
          <cell r="R324"/>
        </row>
        <row r="325">
          <cell r="R325"/>
        </row>
        <row r="326">
          <cell r="R326"/>
        </row>
        <row r="327">
          <cell r="R327"/>
        </row>
        <row r="328">
          <cell r="R328"/>
        </row>
        <row r="329">
          <cell r="R329"/>
        </row>
        <row r="330">
          <cell r="R330"/>
        </row>
        <row r="331">
          <cell r="R331"/>
        </row>
        <row r="332">
          <cell r="R332"/>
        </row>
        <row r="333">
          <cell r="R333"/>
        </row>
        <row r="334">
          <cell r="R334"/>
        </row>
        <row r="335">
          <cell r="R335"/>
        </row>
        <row r="336">
          <cell r="R336"/>
        </row>
        <row r="337">
          <cell r="R337"/>
        </row>
        <row r="338">
          <cell r="R338"/>
        </row>
        <row r="339">
          <cell r="R339"/>
        </row>
        <row r="340">
          <cell r="R340"/>
        </row>
        <row r="341">
          <cell r="R341"/>
        </row>
        <row r="342">
          <cell r="R342"/>
        </row>
        <row r="343">
          <cell r="R343"/>
        </row>
        <row r="344">
          <cell r="R344"/>
        </row>
        <row r="345">
          <cell r="R345"/>
        </row>
        <row r="346">
          <cell r="R346"/>
        </row>
        <row r="347">
          <cell r="R347"/>
        </row>
        <row r="348">
          <cell r="R348"/>
        </row>
        <row r="349">
          <cell r="R349"/>
        </row>
        <row r="350">
          <cell r="R350"/>
        </row>
        <row r="351">
          <cell r="R351"/>
        </row>
        <row r="352">
          <cell r="R352"/>
        </row>
        <row r="353">
          <cell r="R353"/>
        </row>
        <row r="354">
          <cell r="R354"/>
        </row>
        <row r="355">
          <cell r="R355"/>
        </row>
        <row r="356">
          <cell r="R356"/>
        </row>
        <row r="357">
          <cell r="R357"/>
        </row>
        <row r="358">
          <cell r="R358"/>
        </row>
        <row r="359">
          <cell r="R359"/>
        </row>
        <row r="360">
          <cell r="R360"/>
        </row>
        <row r="361">
          <cell r="R361"/>
        </row>
        <row r="362">
          <cell r="R362"/>
        </row>
        <row r="363">
          <cell r="R363"/>
        </row>
        <row r="364">
          <cell r="R364"/>
        </row>
        <row r="365">
          <cell r="R365"/>
        </row>
        <row r="366">
          <cell r="R366"/>
        </row>
        <row r="367">
          <cell r="R367"/>
        </row>
        <row r="368">
          <cell r="R368"/>
        </row>
        <row r="369">
          <cell r="R369"/>
        </row>
        <row r="370">
          <cell r="R370"/>
        </row>
        <row r="371">
          <cell r="R371"/>
        </row>
        <row r="372">
          <cell r="R372"/>
        </row>
        <row r="373">
          <cell r="R373"/>
        </row>
        <row r="374">
          <cell r="R374"/>
        </row>
        <row r="375">
          <cell r="R375"/>
        </row>
        <row r="376">
          <cell r="R376"/>
        </row>
        <row r="377">
          <cell r="R377"/>
        </row>
        <row r="378">
          <cell r="R378"/>
        </row>
        <row r="379">
          <cell r="R379"/>
        </row>
        <row r="380">
          <cell r="R380"/>
        </row>
        <row r="381">
          <cell r="R381"/>
        </row>
        <row r="382">
          <cell r="R382"/>
        </row>
        <row r="383">
          <cell r="R383"/>
        </row>
        <row r="384">
          <cell r="R384"/>
        </row>
        <row r="385">
          <cell r="R385"/>
        </row>
        <row r="386">
          <cell r="R386"/>
        </row>
        <row r="387">
          <cell r="R387"/>
        </row>
        <row r="388">
          <cell r="R388"/>
        </row>
        <row r="389">
          <cell r="R389"/>
        </row>
        <row r="390">
          <cell r="R390"/>
        </row>
        <row r="391">
          <cell r="R391"/>
        </row>
        <row r="392">
          <cell r="R392"/>
        </row>
        <row r="393">
          <cell r="R393"/>
        </row>
        <row r="394">
          <cell r="R394"/>
        </row>
        <row r="395">
          <cell r="R395"/>
        </row>
        <row r="396">
          <cell r="R396"/>
        </row>
        <row r="397">
          <cell r="R397"/>
        </row>
        <row r="398">
          <cell r="R398"/>
        </row>
        <row r="399">
          <cell r="R399"/>
        </row>
        <row r="400">
          <cell r="R400"/>
        </row>
        <row r="401">
          <cell r="R401"/>
        </row>
        <row r="402">
          <cell r="R402"/>
        </row>
        <row r="403">
          <cell r="R403"/>
        </row>
        <row r="404">
          <cell r="R404"/>
        </row>
        <row r="405">
          <cell r="R405"/>
        </row>
        <row r="406">
          <cell r="R406"/>
        </row>
        <row r="407">
          <cell r="R407"/>
        </row>
        <row r="408">
          <cell r="R408"/>
        </row>
        <row r="409">
          <cell r="R409"/>
        </row>
        <row r="410">
          <cell r="R410"/>
        </row>
        <row r="411">
          <cell r="R411"/>
        </row>
        <row r="412">
          <cell r="R412"/>
        </row>
        <row r="413">
          <cell r="R413"/>
        </row>
        <row r="414">
          <cell r="R414"/>
        </row>
        <row r="415">
          <cell r="R415"/>
        </row>
        <row r="416">
          <cell r="R416"/>
        </row>
        <row r="417">
          <cell r="R417"/>
        </row>
        <row r="418">
          <cell r="R418"/>
        </row>
        <row r="419">
          <cell r="R419"/>
        </row>
        <row r="420">
          <cell r="R420"/>
        </row>
        <row r="421">
          <cell r="R421"/>
        </row>
        <row r="422">
          <cell r="R422"/>
        </row>
        <row r="423">
          <cell r="R423"/>
        </row>
        <row r="424">
          <cell r="R424"/>
        </row>
        <row r="425">
          <cell r="R425"/>
        </row>
        <row r="426">
          <cell r="R426"/>
        </row>
        <row r="427">
          <cell r="R427"/>
        </row>
        <row r="428">
          <cell r="R428"/>
        </row>
        <row r="429">
          <cell r="R429"/>
        </row>
        <row r="430">
          <cell r="R430"/>
        </row>
        <row r="431">
          <cell r="R431"/>
        </row>
        <row r="432">
          <cell r="R432"/>
        </row>
        <row r="433">
          <cell r="R433"/>
        </row>
        <row r="434">
          <cell r="R434"/>
        </row>
        <row r="435">
          <cell r="R435"/>
        </row>
        <row r="436">
          <cell r="R436"/>
        </row>
        <row r="437">
          <cell r="R437"/>
        </row>
        <row r="438">
          <cell r="R438"/>
        </row>
        <row r="439">
          <cell r="R439"/>
        </row>
        <row r="440">
          <cell r="R440"/>
        </row>
        <row r="441">
          <cell r="R441"/>
        </row>
        <row r="442">
          <cell r="R442"/>
        </row>
        <row r="443">
          <cell r="R443"/>
        </row>
        <row r="444">
          <cell r="R444"/>
        </row>
        <row r="445">
          <cell r="R445"/>
        </row>
        <row r="446">
          <cell r="R446"/>
        </row>
        <row r="447">
          <cell r="R447"/>
        </row>
        <row r="448">
          <cell r="R448"/>
        </row>
        <row r="449">
          <cell r="R449"/>
        </row>
        <row r="450">
          <cell r="R450"/>
        </row>
        <row r="451">
          <cell r="R451"/>
        </row>
        <row r="452">
          <cell r="R452"/>
        </row>
        <row r="453">
          <cell r="R453"/>
        </row>
        <row r="454">
          <cell r="R454"/>
        </row>
        <row r="455">
          <cell r="R455"/>
        </row>
        <row r="456">
          <cell r="R456"/>
        </row>
        <row r="457">
          <cell r="R457"/>
        </row>
        <row r="458">
          <cell r="R458"/>
        </row>
        <row r="459">
          <cell r="R459"/>
        </row>
        <row r="460">
          <cell r="R460"/>
        </row>
        <row r="461">
          <cell r="R461"/>
        </row>
        <row r="462">
          <cell r="R462"/>
        </row>
        <row r="463">
          <cell r="R463"/>
        </row>
        <row r="464">
          <cell r="R464"/>
        </row>
        <row r="465">
          <cell r="R465"/>
        </row>
        <row r="466">
          <cell r="R466"/>
        </row>
        <row r="467">
          <cell r="R467"/>
        </row>
        <row r="468">
          <cell r="R468"/>
        </row>
        <row r="469">
          <cell r="R469"/>
        </row>
        <row r="470">
          <cell r="R470"/>
        </row>
        <row r="471">
          <cell r="R471"/>
        </row>
        <row r="472">
          <cell r="R472"/>
        </row>
        <row r="473">
          <cell r="R473"/>
        </row>
        <row r="474">
          <cell r="R474"/>
        </row>
        <row r="475">
          <cell r="R475"/>
        </row>
        <row r="476">
          <cell r="R476"/>
        </row>
        <row r="477">
          <cell r="R477"/>
        </row>
        <row r="478">
          <cell r="R478"/>
        </row>
        <row r="479">
          <cell r="R479"/>
        </row>
        <row r="480">
          <cell r="R480"/>
        </row>
        <row r="481">
          <cell r="R481"/>
        </row>
        <row r="482">
          <cell r="R482"/>
        </row>
        <row r="483">
          <cell r="R483"/>
        </row>
        <row r="484">
          <cell r="R484"/>
        </row>
        <row r="485">
          <cell r="R485"/>
        </row>
        <row r="486">
          <cell r="R486"/>
        </row>
        <row r="487">
          <cell r="R487"/>
        </row>
        <row r="488">
          <cell r="R488"/>
        </row>
        <row r="489">
          <cell r="R489"/>
        </row>
        <row r="490">
          <cell r="R490"/>
        </row>
        <row r="491">
          <cell r="R491"/>
        </row>
        <row r="492">
          <cell r="R492"/>
        </row>
        <row r="493">
          <cell r="R493"/>
        </row>
        <row r="494">
          <cell r="R494"/>
        </row>
        <row r="495">
          <cell r="R495"/>
        </row>
        <row r="496">
          <cell r="R496"/>
        </row>
        <row r="497">
          <cell r="R497"/>
        </row>
        <row r="498">
          <cell r="R498"/>
        </row>
        <row r="499">
          <cell r="R499"/>
        </row>
        <row r="500">
          <cell r="R500"/>
        </row>
        <row r="501">
          <cell r="R501"/>
        </row>
      </sheetData>
      <sheetData sheetId="3">
        <row r="3">
          <cell r="T3"/>
        </row>
        <row r="4">
          <cell r="T4"/>
        </row>
        <row r="5">
          <cell r="T5"/>
        </row>
        <row r="6">
          <cell r="T6"/>
        </row>
        <row r="7">
          <cell r="T7"/>
        </row>
        <row r="8">
          <cell r="T8"/>
        </row>
        <row r="9">
          <cell r="T9"/>
        </row>
        <row r="10">
          <cell r="T10"/>
        </row>
        <row r="11">
          <cell r="T11"/>
        </row>
        <row r="12">
          <cell r="T12"/>
        </row>
        <row r="13">
          <cell r="T13"/>
        </row>
        <row r="14">
          <cell r="T14"/>
        </row>
        <row r="15">
          <cell r="T15"/>
        </row>
        <row r="16">
          <cell r="T16"/>
        </row>
        <row r="17">
          <cell r="T17"/>
        </row>
        <row r="18">
          <cell r="T18"/>
        </row>
        <row r="19">
          <cell r="T19"/>
        </row>
        <row r="20">
          <cell r="T20"/>
        </row>
        <row r="21">
          <cell r="T21"/>
        </row>
        <row r="22">
          <cell r="T22"/>
        </row>
        <row r="23">
          <cell r="T23"/>
        </row>
        <row r="24">
          <cell r="T24"/>
        </row>
        <row r="25">
          <cell r="T25"/>
        </row>
        <row r="26">
          <cell r="T26"/>
        </row>
        <row r="27">
          <cell r="T27"/>
        </row>
        <row r="28">
          <cell r="T28"/>
        </row>
        <row r="29">
          <cell r="T29"/>
        </row>
        <row r="30">
          <cell r="T30"/>
        </row>
        <row r="31">
          <cell r="T31"/>
        </row>
        <row r="32">
          <cell r="T32"/>
        </row>
        <row r="33">
          <cell r="T33"/>
        </row>
        <row r="34">
          <cell r="T34"/>
        </row>
        <row r="35">
          <cell r="T35"/>
        </row>
        <row r="36">
          <cell r="T36"/>
        </row>
        <row r="37">
          <cell r="T37"/>
        </row>
        <row r="38">
          <cell r="T38"/>
        </row>
        <row r="39">
          <cell r="T39"/>
        </row>
        <row r="40">
          <cell r="T40"/>
        </row>
        <row r="41">
          <cell r="T41"/>
        </row>
        <row r="42">
          <cell r="T42"/>
        </row>
        <row r="43">
          <cell r="T43"/>
        </row>
        <row r="44">
          <cell r="T44"/>
        </row>
        <row r="45">
          <cell r="T45"/>
        </row>
        <row r="46">
          <cell r="T46"/>
        </row>
        <row r="47">
          <cell r="T47"/>
        </row>
        <row r="48">
          <cell r="T48"/>
        </row>
        <row r="49">
          <cell r="T49"/>
        </row>
        <row r="50">
          <cell r="T50"/>
        </row>
        <row r="51">
          <cell r="T51"/>
        </row>
        <row r="52">
          <cell r="T52"/>
        </row>
        <row r="53">
          <cell r="T53"/>
        </row>
        <row r="54">
          <cell r="T54"/>
        </row>
        <row r="55">
          <cell r="T55"/>
        </row>
        <row r="56">
          <cell r="T56"/>
        </row>
        <row r="57">
          <cell r="T57"/>
        </row>
        <row r="58">
          <cell r="T58"/>
        </row>
        <row r="59">
          <cell r="T59"/>
        </row>
        <row r="60">
          <cell r="T60"/>
        </row>
        <row r="61">
          <cell r="T61"/>
        </row>
        <row r="62">
          <cell r="T62"/>
        </row>
        <row r="63">
          <cell r="T63"/>
        </row>
        <row r="64">
          <cell r="T64"/>
        </row>
        <row r="65">
          <cell r="T65"/>
        </row>
        <row r="66">
          <cell r="T66"/>
        </row>
        <row r="67">
          <cell r="T67"/>
        </row>
        <row r="68">
          <cell r="T68"/>
        </row>
        <row r="69">
          <cell r="T69"/>
        </row>
        <row r="70">
          <cell r="T70"/>
        </row>
        <row r="71">
          <cell r="T71"/>
        </row>
        <row r="72">
          <cell r="T72"/>
        </row>
        <row r="73">
          <cell r="T73"/>
        </row>
        <row r="74">
          <cell r="T74"/>
        </row>
        <row r="75">
          <cell r="T75"/>
        </row>
        <row r="76">
          <cell r="T76"/>
        </row>
        <row r="77">
          <cell r="T77"/>
        </row>
        <row r="78">
          <cell r="T78"/>
        </row>
        <row r="79">
          <cell r="T79"/>
        </row>
        <row r="80">
          <cell r="T80"/>
        </row>
        <row r="81">
          <cell r="T81"/>
        </row>
        <row r="82">
          <cell r="T82"/>
        </row>
        <row r="83">
          <cell r="T83"/>
        </row>
        <row r="84">
          <cell r="T84"/>
        </row>
        <row r="85">
          <cell r="T85"/>
        </row>
        <row r="86">
          <cell r="T86"/>
        </row>
        <row r="87">
          <cell r="T87"/>
        </row>
        <row r="88">
          <cell r="T88"/>
        </row>
        <row r="89">
          <cell r="T89"/>
        </row>
        <row r="90">
          <cell r="T90"/>
        </row>
        <row r="91">
          <cell r="T91"/>
        </row>
        <row r="92">
          <cell r="T92"/>
        </row>
        <row r="93">
          <cell r="T93"/>
        </row>
        <row r="94">
          <cell r="T94"/>
        </row>
        <row r="95">
          <cell r="T95"/>
        </row>
        <row r="96">
          <cell r="T96"/>
        </row>
        <row r="97">
          <cell r="T97"/>
        </row>
        <row r="98">
          <cell r="T98"/>
        </row>
        <row r="99">
          <cell r="T99"/>
        </row>
        <row r="100">
          <cell r="T100"/>
        </row>
        <row r="101">
          <cell r="T101"/>
        </row>
        <row r="102">
          <cell r="T102"/>
        </row>
        <row r="103">
          <cell r="T103"/>
        </row>
        <row r="104">
          <cell r="T104"/>
        </row>
        <row r="105">
          <cell r="T105"/>
        </row>
        <row r="106">
          <cell r="T106"/>
        </row>
        <row r="107">
          <cell r="T107"/>
        </row>
        <row r="108">
          <cell r="T108"/>
        </row>
        <row r="109">
          <cell r="T109"/>
        </row>
        <row r="110">
          <cell r="T110"/>
        </row>
        <row r="111">
          <cell r="T111"/>
        </row>
        <row r="112">
          <cell r="T112"/>
        </row>
        <row r="113">
          <cell r="T113"/>
        </row>
        <row r="114">
          <cell r="T114"/>
        </row>
        <row r="115">
          <cell r="T115"/>
        </row>
        <row r="116">
          <cell r="T116"/>
        </row>
        <row r="117">
          <cell r="T117"/>
        </row>
        <row r="118">
          <cell r="T118"/>
        </row>
        <row r="119">
          <cell r="T119"/>
        </row>
        <row r="120">
          <cell r="T120"/>
        </row>
        <row r="121">
          <cell r="T121"/>
        </row>
        <row r="122">
          <cell r="T122"/>
        </row>
        <row r="123">
          <cell r="T123"/>
        </row>
        <row r="124">
          <cell r="T124"/>
        </row>
        <row r="125">
          <cell r="T125"/>
        </row>
        <row r="126">
          <cell r="T126"/>
        </row>
        <row r="127">
          <cell r="T127"/>
        </row>
        <row r="128">
          <cell r="T128"/>
        </row>
        <row r="129">
          <cell r="T129"/>
        </row>
        <row r="130">
          <cell r="T130"/>
        </row>
        <row r="131">
          <cell r="T131"/>
        </row>
        <row r="132">
          <cell r="T132"/>
        </row>
        <row r="133">
          <cell r="T133"/>
        </row>
        <row r="134">
          <cell r="T134"/>
        </row>
        <row r="135">
          <cell r="T135"/>
        </row>
        <row r="136">
          <cell r="T136"/>
        </row>
        <row r="137">
          <cell r="T137"/>
        </row>
        <row r="138">
          <cell r="T138"/>
        </row>
        <row r="139">
          <cell r="T139"/>
        </row>
        <row r="140">
          <cell r="T140"/>
        </row>
        <row r="141">
          <cell r="T141"/>
        </row>
        <row r="142">
          <cell r="T142"/>
        </row>
        <row r="143">
          <cell r="T143"/>
        </row>
        <row r="144">
          <cell r="T144"/>
        </row>
        <row r="145">
          <cell r="T145"/>
        </row>
        <row r="146">
          <cell r="T146"/>
        </row>
        <row r="147">
          <cell r="T147"/>
        </row>
        <row r="148">
          <cell r="T148"/>
        </row>
        <row r="149">
          <cell r="T149"/>
        </row>
        <row r="150">
          <cell r="T150"/>
        </row>
        <row r="151">
          <cell r="T151"/>
        </row>
        <row r="152">
          <cell r="T152"/>
        </row>
        <row r="153">
          <cell r="T153"/>
        </row>
        <row r="154">
          <cell r="T154"/>
        </row>
        <row r="155">
          <cell r="T155"/>
        </row>
        <row r="156">
          <cell r="T156"/>
        </row>
        <row r="157">
          <cell r="T157"/>
        </row>
        <row r="158">
          <cell r="T158"/>
        </row>
        <row r="159">
          <cell r="T159"/>
        </row>
        <row r="160">
          <cell r="T160"/>
        </row>
        <row r="161">
          <cell r="T161"/>
        </row>
        <row r="162">
          <cell r="T162"/>
        </row>
        <row r="163">
          <cell r="T163"/>
        </row>
        <row r="164">
          <cell r="T164"/>
        </row>
        <row r="165">
          <cell r="T165"/>
        </row>
        <row r="166">
          <cell r="T166"/>
        </row>
        <row r="167">
          <cell r="T167"/>
        </row>
        <row r="168">
          <cell r="T168"/>
        </row>
        <row r="169">
          <cell r="T169"/>
        </row>
        <row r="170">
          <cell r="T170"/>
        </row>
        <row r="171">
          <cell r="T171"/>
        </row>
        <row r="172">
          <cell r="T172"/>
        </row>
        <row r="173">
          <cell r="T173"/>
        </row>
        <row r="174">
          <cell r="T174"/>
        </row>
        <row r="175">
          <cell r="T175"/>
        </row>
        <row r="176">
          <cell r="T176"/>
        </row>
        <row r="177">
          <cell r="T177"/>
        </row>
        <row r="178">
          <cell r="T178"/>
        </row>
        <row r="179">
          <cell r="T179"/>
        </row>
        <row r="180">
          <cell r="T180"/>
        </row>
        <row r="181">
          <cell r="T181"/>
        </row>
        <row r="182">
          <cell r="T182"/>
        </row>
        <row r="183">
          <cell r="T183"/>
        </row>
        <row r="184">
          <cell r="T184"/>
        </row>
        <row r="185">
          <cell r="T185"/>
        </row>
        <row r="186">
          <cell r="T186"/>
        </row>
        <row r="187">
          <cell r="T187"/>
        </row>
        <row r="188">
          <cell r="T188"/>
        </row>
        <row r="189">
          <cell r="T189"/>
        </row>
        <row r="190">
          <cell r="T190"/>
        </row>
        <row r="191">
          <cell r="T191"/>
        </row>
        <row r="192">
          <cell r="T192"/>
        </row>
        <row r="193">
          <cell r="T193"/>
        </row>
        <row r="194">
          <cell r="T194"/>
        </row>
        <row r="195">
          <cell r="T195"/>
        </row>
        <row r="196">
          <cell r="T196"/>
        </row>
        <row r="197">
          <cell r="T197"/>
        </row>
        <row r="198">
          <cell r="T198"/>
        </row>
        <row r="199">
          <cell r="T199"/>
        </row>
        <row r="200">
          <cell r="T200"/>
        </row>
        <row r="201">
          <cell r="T201"/>
        </row>
        <row r="202">
          <cell r="T202"/>
        </row>
        <row r="203">
          <cell r="T203"/>
        </row>
        <row r="204">
          <cell r="T204"/>
        </row>
        <row r="205">
          <cell r="T205"/>
        </row>
        <row r="206">
          <cell r="T206"/>
        </row>
        <row r="207">
          <cell r="T207"/>
        </row>
        <row r="208">
          <cell r="T208"/>
        </row>
        <row r="209">
          <cell r="T209"/>
        </row>
        <row r="210">
          <cell r="T210"/>
        </row>
        <row r="211">
          <cell r="T211"/>
        </row>
        <row r="212">
          <cell r="T212"/>
        </row>
        <row r="213">
          <cell r="T213"/>
        </row>
        <row r="214">
          <cell r="T214"/>
        </row>
        <row r="215">
          <cell r="T215"/>
        </row>
        <row r="216">
          <cell r="T216"/>
        </row>
        <row r="217">
          <cell r="T217"/>
        </row>
        <row r="218">
          <cell r="T218"/>
        </row>
        <row r="219">
          <cell r="T219"/>
        </row>
        <row r="220">
          <cell r="T220"/>
        </row>
        <row r="221">
          <cell r="T221"/>
        </row>
        <row r="222">
          <cell r="T222"/>
        </row>
        <row r="223">
          <cell r="T223"/>
        </row>
        <row r="224">
          <cell r="T224"/>
        </row>
        <row r="225">
          <cell r="T225"/>
        </row>
        <row r="226">
          <cell r="T226"/>
        </row>
        <row r="227">
          <cell r="T227"/>
        </row>
        <row r="228">
          <cell r="T228"/>
        </row>
        <row r="229">
          <cell r="T229"/>
        </row>
        <row r="230">
          <cell r="T230"/>
        </row>
        <row r="231">
          <cell r="T231"/>
        </row>
        <row r="232">
          <cell r="T232"/>
        </row>
        <row r="233">
          <cell r="T233"/>
        </row>
        <row r="234">
          <cell r="T234"/>
        </row>
        <row r="235">
          <cell r="T235"/>
        </row>
        <row r="236">
          <cell r="T236"/>
        </row>
        <row r="237">
          <cell r="T237"/>
        </row>
        <row r="238">
          <cell r="T238"/>
        </row>
        <row r="239">
          <cell r="T239"/>
        </row>
        <row r="240">
          <cell r="T240"/>
        </row>
        <row r="241">
          <cell r="T241"/>
        </row>
        <row r="242">
          <cell r="T242"/>
        </row>
        <row r="243">
          <cell r="T243"/>
        </row>
        <row r="244">
          <cell r="T244"/>
        </row>
        <row r="245">
          <cell r="T245"/>
        </row>
        <row r="246">
          <cell r="T246"/>
        </row>
        <row r="247">
          <cell r="T247"/>
        </row>
        <row r="248">
          <cell r="T248"/>
        </row>
        <row r="249">
          <cell r="T249"/>
        </row>
        <row r="250">
          <cell r="T250"/>
        </row>
        <row r="251">
          <cell r="T251"/>
        </row>
        <row r="252">
          <cell r="T252"/>
        </row>
        <row r="253">
          <cell r="T253"/>
        </row>
        <row r="254">
          <cell r="T254"/>
        </row>
        <row r="255">
          <cell r="T255"/>
        </row>
        <row r="256">
          <cell r="T256"/>
        </row>
        <row r="257">
          <cell r="T257"/>
        </row>
        <row r="258">
          <cell r="T258"/>
        </row>
        <row r="259">
          <cell r="T259"/>
        </row>
        <row r="260">
          <cell r="T260"/>
        </row>
        <row r="261">
          <cell r="T261"/>
        </row>
        <row r="262">
          <cell r="T262"/>
        </row>
        <row r="263">
          <cell r="T263"/>
        </row>
        <row r="264">
          <cell r="T264"/>
        </row>
        <row r="265">
          <cell r="T265"/>
        </row>
        <row r="266">
          <cell r="T266"/>
        </row>
        <row r="267">
          <cell r="T267"/>
        </row>
        <row r="268">
          <cell r="T268"/>
        </row>
        <row r="269">
          <cell r="T269"/>
        </row>
        <row r="270">
          <cell r="T270"/>
        </row>
        <row r="271">
          <cell r="T271"/>
        </row>
        <row r="272">
          <cell r="T272"/>
        </row>
        <row r="273">
          <cell r="T273"/>
        </row>
        <row r="274">
          <cell r="T274"/>
        </row>
        <row r="275">
          <cell r="T275"/>
        </row>
        <row r="276">
          <cell r="T276"/>
        </row>
        <row r="277">
          <cell r="T277"/>
        </row>
        <row r="278">
          <cell r="T278"/>
        </row>
        <row r="279">
          <cell r="T279"/>
        </row>
        <row r="280">
          <cell r="T280"/>
        </row>
        <row r="281">
          <cell r="T281"/>
        </row>
        <row r="282">
          <cell r="T282"/>
        </row>
        <row r="283">
          <cell r="T283"/>
        </row>
        <row r="284">
          <cell r="T284"/>
        </row>
        <row r="285">
          <cell r="T285"/>
        </row>
        <row r="286">
          <cell r="T286"/>
        </row>
        <row r="287">
          <cell r="T287"/>
        </row>
        <row r="288">
          <cell r="T288"/>
        </row>
        <row r="289">
          <cell r="T289"/>
        </row>
        <row r="290">
          <cell r="T290"/>
        </row>
        <row r="291">
          <cell r="T291"/>
        </row>
        <row r="292">
          <cell r="T292"/>
        </row>
        <row r="293">
          <cell r="T293"/>
        </row>
        <row r="294">
          <cell r="T294"/>
        </row>
        <row r="295">
          <cell r="T295"/>
        </row>
        <row r="296">
          <cell r="T296"/>
        </row>
        <row r="297">
          <cell r="T297"/>
        </row>
        <row r="298">
          <cell r="T298"/>
        </row>
        <row r="299">
          <cell r="T299"/>
        </row>
        <row r="300">
          <cell r="T300"/>
        </row>
        <row r="301">
          <cell r="T301"/>
        </row>
        <row r="302">
          <cell r="T302"/>
        </row>
        <row r="303">
          <cell r="T303"/>
        </row>
        <row r="304">
          <cell r="T304"/>
        </row>
        <row r="305">
          <cell r="T305"/>
        </row>
        <row r="306">
          <cell r="T306"/>
        </row>
        <row r="307">
          <cell r="T307"/>
        </row>
        <row r="308">
          <cell r="T308"/>
        </row>
        <row r="309">
          <cell r="T309"/>
        </row>
        <row r="310">
          <cell r="T310"/>
        </row>
        <row r="311">
          <cell r="T311"/>
        </row>
        <row r="312">
          <cell r="T312"/>
        </row>
        <row r="313">
          <cell r="T313"/>
        </row>
        <row r="314">
          <cell r="T314"/>
        </row>
        <row r="315">
          <cell r="T315"/>
        </row>
        <row r="316">
          <cell r="T316"/>
        </row>
        <row r="317">
          <cell r="T317"/>
        </row>
        <row r="318">
          <cell r="T318"/>
        </row>
        <row r="319">
          <cell r="T319"/>
        </row>
        <row r="320">
          <cell r="T320"/>
        </row>
        <row r="321">
          <cell r="T321"/>
        </row>
        <row r="322">
          <cell r="T322"/>
        </row>
        <row r="323">
          <cell r="T323"/>
        </row>
        <row r="324">
          <cell r="T324"/>
        </row>
        <row r="325">
          <cell r="T325"/>
        </row>
        <row r="326">
          <cell r="T326"/>
        </row>
        <row r="327">
          <cell r="T327"/>
        </row>
        <row r="328">
          <cell r="T328"/>
        </row>
        <row r="329">
          <cell r="T329"/>
        </row>
        <row r="330">
          <cell r="T330"/>
        </row>
        <row r="331">
          <cell r="T331"/>
        </row>
        <row r="332">
          <cell r="T332"/>
        </row>
        <row r="333">
          <cell r="T333"/>
        </row>
        <row r="334">
          <cell r="T334"/>
        </row>
        <row r="335">
          <cell r="T335"/>
        </row>
        <row r="336">
          <cell r="T336"/>
        </row>
        <row r="337">
          <cell r="T337"/>
        </row>
        <row r="338">
          <cell r="T338"/>
        </row>
        <row r="339">
          <cell r="T339"/>
        </row>
        <row r="340">
          <cell r="T340"/>
        </row>
        <row r="341">
          <cell r="T341"/>
        </row>
        <row r="342">
          <cell r="T342"/>
        </row>
        <row r="343">
          <cell r="T343"/>
        </row>
        <row r="344">
          <cell r="T344"/>
        </row>
        <row r="345">
          <cell r="T345"/>
        </row>
        <row r="346">
          <cell r="T346"/>
        </row>
        <row r="347">
          <cell r="T347"/>
        </row>
        <row r="348">
          <cell r="T348"/>
        </row>
        <row r="349">
          <cell r="T349"/>
        </row>
        <row r="350">
          <cell r="T350"/>
        </row>
        <row r="351">
          <cell r="T351"/>
        </row>
        <row r="352">
          <cell r="T352"/>
        </row>
        <row r="353">
          <cell r="T353"/>
        </row>
        <row r="354">
          <cell r="T354"/>
        </row>
        <row r="355">
          <cell r="T355"/>
        </row>
        <row r="356">
          <cell r="T356"/>
        </row>
        <row r="357">
          <cell r="T357"/>
        </row>
        <row r="358">
          <cell r="T358"/>
        </row>
        <row r="359">
          <cell r="T359"/>
        </row>
        <row r="360">
          <cell r="T360"/>
        </row>
        <row r="361">
          <cell r="T361"/>
        </row>
        <row r="362">
          <cell r="T362"/>
        </row>
        <row r="363">
          <cell r="T363"/>
        </row>
        <row r="364">
          <cell r="T364"/>
        </row>
        <row r="365">
          <cell r="T365"/>
        </row>
        <row r="366">
          <cell r="T366"/>
        </row>
        <row r="367">
          <cell r="T367"/>
        </row>
        <row r="368">
          <cell r="T368"/>
        </row>
        <row r="369">
          <cell r="T369"/>
        </row>
        <row r="370">
          <cell r="T370"/>
        </row>
        <row r="371">
          <cell r="T371"/>
        </row>
        <row r="372">
          <cell r="T372"/>
        </row>
        <row r="373">
          <cell r="T373"/>
        </row>
        <row r="374">
          <cell r="T374"/>
        </row>
        <row r="375">
          <cell r="T375"/>
        </row>
        <row r="376">
          <cell r="T376"/>
        </row>
        <row r="377">
          <cell r="T377"/>
        </row>
        <row r="378">
          <cell r="T378"/>
        </row>
        <row r="379">
          <cell r="T379"/>
        </row>
        <row r="380">
          <cell r="T380"/>
        </row>
        <row r="381">
          <cell r="T381"/>
        </row>
        <row r="382">
          <cell r="T382"/>
        </row>
        <row r="383">
          <cell r="T383"/>
        </row>
        <row r="384">
          <cell r="T384"/>
        </row>
        <row r="385">
          <cell r="T385"/>
        </row>
        <row r="386">
          <cell r="T386"/>
        </row>
        <row r="387">
          <cell r="T387"/>
        </row>
        <row r="388">
          <cell r="T388"/>
        </row>
        <row r="389">
          <cell r="T389"/>
        </row>
        <row r="390">
          <cell r="T390"/>
        </row>
        <row r="391">
          <cell r="T391"/>
        </row>
        <row r="392">
          <cell r="T392"/>
        </row>
        <row r="393">
          <cell r="T393"/>
        </row>
        <row r="394">
          <cell r="T394"/>
        </row>
        <row r="395">
          <cell r="T395"/>
        </row>
        <row r="396">
          <cell r="T396"/>
        </row>
        <row r="397">
          <cell r="T397"/>
        </row>
        <row r="398">
          <cell r="T398"/>
        </row>
        <row r="399">
          <cell r="T399"/>
        </row>
        <row r="400">
          <cell r="T400"/>
        </row>
        <row r="401">
          <cell r="T401"/>
        </row>
        <row r="402">
          <cell r="T402"/>
        </row>
        <row r="403">
          <cell r="T403"/>
        </row>
        <row r="404">
          <cell r="T404"/>
        </row>
        <row r="405">
          <cell r="T405"/>
        </row>
        <row r="406">
          <cell r="T406"/>
        </row>
        <row r="407">
          <cell r="T407"/>
        </row>
        <row r="408">
          <cell r="T408"/>
        </row>
        <row r="409">
          <cell r="T409"/>
        </row>
        <row r="410">
          <cell r="T410"/>
        </row>
        <row r="411">
          <cell r="T411"/>
        </row>
        <row r="412">
          <cell r="T412"/>
        </row>
        <row r="413">
          <cell r="T413"/>
        </row>
        <row r="414">
          <cell r="T414"/>
        </row>
        <row r="415">
          <cell r="T415"/>
        </row>
        <row r="416">
          <cell r="T416"/>
        </row>
        <row r="417">
          <cell r="T417"/>
        </row>
        <row r="418">
          <cell r="T418"/>
        </row>
        <row r="419">
          <cell r="T419"/>
        </row>
        <row r="420">
          <cell r="T420"/>
        </row>
        <row r="421">
          <cell r="T421"/>
        </row>
        <row r="422">
          <cell r="T422"/>
        </row>
        <row r="423">
          <cell r="T423"/>
        </row>
        <row r="424">
          <cell r="T424"/>
        </row>
        <row r="425">
          <cell r="T425"/>
        </row>
        <row r="426">
          <cell r="T426"/>
        </row>
        <row r="427">
          <cell r="T427"/>
        </row>
        <row r="428">
          <cell r="T428"/>
        </row>
        <row r="429">
          <cell r="T429"/>
        </row>
        <row r="430">
          <cell r="T430"/>
        </row>
        <row r="431">
          <cell r="T431"/>
        </row>
        <row r="432">
          <cell r="T432"/>
        </row>
        <row r="433">
          <cell r="T433"/>
        </row>
        <row r="434">
          <cell r="T434"/>
        </row>
        <row r="435">
          <cell r="T435"/>
        </row>
        <row r="436">
          <cell r="T436"/>
        </row>
        <row r="437">
          <cell r="T437"/>
        </row>
        <row r="438">
          <cell r="T438"/>
        </row>
        <row r="439">
          <cell r="T439"/>
        </row>
        <row r="440">
          <cell r="T440"/>
        </row>
        <row r="441">
          <cell r="T441"/>
        </row>
        <row r="442">
          <cell r="T442"/>
        </row>
        <row r="443">
          <cell r="T443"/>
        </row>
        <row r="444">
          <cell r="T444"/>
        </row>
        <row r="445">
          <cell r="T445"/>
        </row>
        <row r="446">
          <cell r="T446"/>
        </row>
        <row r="447">
          <cell r="T447"/>
        </row>
        <row r="448">
          <cell r="T448"/>
        </row>
        <row r="449">
          <cell r="T449"/>
        </row>
        <row r="450">
          <cell r="T450"/>
        </row>
        <row r="451">
          <cell r="T451"/>
        </row>
        <row r="452">
          <cell r="T452"/>
        </row>
        <row r="453">
          <cell r="T453"/>
        </row>
        <row r="454">
          <cell r="T454"/>
        </row>
        <row r="455">
          <cell r="T455"/>
        </row>
        <row r="456">
          <cell r="T456"/>
        </row>
        <row r="457">
          <cell r="T457"/>
        </row>
        <row r="458">
          <cell r="T458"/>
        </row>
        <row r="459">
          <cell r="T459"/>
        </row>
        <row r="460">
          <cell r="T460"/>
        </row>
        <row r="461">
          <cell r="T461"/>
        </row>
        <row r="462">
          <cell r="T462"/>
        </row>
        <row r="463">
          <cell r="T463"/>
        </row>
        <row r="464">
          <cell r="T464"/>
        </row>
        <row r="465">
          <cell r="T465"/>
        </row>
        <row r="466">
          <cell r="T466"/>
        </row>
        <row r="467">
          <cell r="T467"/>
        </row>
        <row r="468">
          <cell r="T468"/>
        </row>
        <row r="469">
          <cell r="T469"/>
        </row>
        <row r="470">
          <cell r="T470"/>
        </row>
        <row r="471">
          <cell r="T471"/>
        </row>
        <row r="472">
          <cell r="T472"/>
        </row>
        <row r="473">
          <cell r="T473"/>
        </row>
        <row r="474">
          <cell r="T474"/>
        </row>
        <row r="475">
          <cell r="T475"/>
        </row>
        <row r="476">
          <cell r="T476"/>
        </row>
        <row r="477">
          <cell r="T477"/>
        </row>
        <row r="478">
          <cell r="T478"/>
        </row>
        <row r="479">
          <cell r="T479"/>
        </row>
        <row r="480">
          <cell r="T480"/>
        </row>
        <row r="481">
          <cell r="T481"/>
        </row>
        <row r="482">
          <cell r="T482"/>
        </row>
        <row r="483">
          <cell r="T483"/>
        </row>
        <row r="484">
          <cell r="T484"/>
        </row>
        <row r="485">
          <cell r="T485"/>
        </row>
        <row r="486">
          <cell r="T486"/>
        </row>
        <row r="487">
          <cell r="T487"/>
        </row>
        <row r="488">
          <cell r="T488"/>
        </row>
        <row r="489">
          <cell r="T489"/>
        </row>
        <row r="490">
          <cell r="T490"/>
        </row>
        <row r="491">
          <cell r="T491"/>
        </row>
        <row r="492">
          <cell r="T492"/>
        </row>
        <row r="493">
          <cell r="T493"/>
        </row>
        <row r="494">
          <cell r="T494"/>
        </row>
        <row r="495">
          <cell r="T495"/>
        </row>
        <row r="496">
          <cell r="T496"/>
        </row>
        <row r="497">
          <cell r="T497"/>
        </row>
        <row r="498">
          <cell r="T498"/>
        </row>
        <row r="499">
          <cell r="T499"/>
        </row>
        <row r="500">
          <cell r="T500"/>
        </row>
        <row r="501">
          <cell r="T501"/>
        </row>
      </sheetData>
      <sheetData sheetId="4"/>
      <sheetData sheetId="5"/>
      <sheetData sheetId="6"/>
      <sheetData sheetId="7"/>
      <sheetData sheetId="8">
        <row r="70">
          <cell r="A70">
            <v>94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opLeftCell="A4" zoomScale="90" zoomScaleNormal="90" workbookViewId="0">
      <selection activeCell="C1" sqref="C1:G1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1" t="s">
        <v>4821</v>
      </c>
      <c r="D1" s="382"/>
      <c r="E1" s="382"/>
      <c r="F1" s="382"/>
      <c r="G1" s="38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4" t="s">
        <v>4822</v>
      </c>
      <c r="D2" s="385"/>
      <c r="E2" s="385"/>
      <c r="F2" s="385"/>
      <c r="G2" s="38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4" t="s">
        <v>4823</v>
      </c>
      <c r="D3" s="385"/>
      <c r="E3" s="385"/>
      <c r="F3" s="385"/>
      <c r="G3" s="386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4" t="s">
        <v>4824</v>
      </c>
      <c r="D4" s="385"/>
      <c r="E4" s="385"/>
      <c r="F4" s="385"/>
      <c r="G4" s="386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4" t="s">
        <v>4825</v>
      </c>
      <c r="D5" s="385"/>
      <c r="E5" s="385"/>
      <c r="F5" s="385"/>
      <c r="G5" s="386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7" t="s">
        <v>4049</v>
      </c>
      <c r="C7" s="377"/>
      <c r="D7" s="377"/>
      <c r="E7" s="378"/>
      <c r="F7" s="378"/>
      <c r="G7" s="378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7" t="s">
        <v>3</v>
      </c>
      <c r="C9" s="377"/>
      <c r="D9" s="377"/>
      <c r="E9" s="378"/>
      <c r="F9" s="378"/>
      <c r="G9" s="378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9" t="s">
        <v>3879</v>
      </c>
      <c r="C11" s="379"/>
      <c r="D11" s="379"/>
      <c r="E11" s="380"/>
      <c r="F11" s="380"/>
      <c r="G11" s="380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1668800</v>
      </c>
      <c r="D14" s="61">
        <f>SUM(D15:D16)</f>
        <v>1761978</v>
      </c>
      <c r="E14" s="61">
        <f>SUM(E15:E16)</f>
        <v>1806302</v>
      </c>
      <c r="F14" s="61">
        <f>+F15+F16</f>
        <v>1786025</v>
      </c>
      <c r="G14" s="61">
        <f>+G15+G16</f>
        <v>1784000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1668800</v>
      </c>
      <c r="D15" s="373">
        <v>1761978</v>
      </c>
      <c r="E15" s="64">
        <f>'A.1 PRIHODI I RASHODI EK'!F11</f>
        <v>1806302</v>
      </c>
      <c r="F15" s="64">
        <f>'A.1 PRIHODI I RASHODI EK'!G11</f>
        <v>1786025</v>
      </c>
      <c r="G15" s="64">
        <f>'A.1 PRIHODI I RASHODI EK'!H11</f>
        <v>1784000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1666273.11</v>
      </c>
      <c r="D17" s="68">
        <f>SUM(D18:D19)</f>
        <v>1765278</v>
      </c>
      <c r="E17" s="68">
        <f>SUM(E18:E19)</f>
        <v>1807702</v>
      </c>
      <c r="F17" s="68">
        <f>+F18+F19</f>
        <v>1787825</v>
      </c>
      <c r="G17" s="68">
        <f>+G18+G19</f>
        <v>1785300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1654086</v>
      </c>
      <c r="D18" s="370">
        <v>1760278</v>
      </c>
      <c r="E18" s="69">
        <f>'A.1 PRIHODI I RASHODI EK'!F27</f>
        <v>1802702</v>
      </c>
      <c r="F18" s="69">
        <f>'A.1 PRIHODI I RASHODI EK'!G27</f>
        <v>1782825</v>
      </c>
      <c r="G18" s="69">
        <f>'A.1 PRIHODI I RASHODI EK'!H27</f>
        <v>1780300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12187.11</v>
      </c>
      <c r="D19" s="370">
        <v>5000</v>
      </c>
      <c r="E19" s="69">
        <f>'A.1 PRIHODI I RASHODI EK'!F35</f>
        <v>5000</v>
      </c>
      <c r="F19" s="69">
        <f>'A.1 PRIHODI I RASHODI EK'!G35</f>
        <v>5000</v>
      </c>
      <c r="G19" s="69">
        <f>'A.1 PRIHODI I RASHODI EK'!H35</f>
        <v>5000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2526.8899999998976</v>
      </c>
      <c r="D20" s="61">
        <f>+D14-D17</f>
        <v>-3300</v>
      </c>
      <c r="E20" s="61">
        <f>+E14-E17</f>
        <v>-1400</v>
      </c>
      <c r="F20" s="61">
        <f>+F14-F17</f>
        <v>-1800</v>
      </c>
      <c r="G20" s="61">
        <f>+G14-G17</f>
        <v>-1300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5"/>
      <c r="C21" s="375"/>
      <c r="D21" s="375"/>
      <c r="E21" s="376"/>
      <c r="F21" s="376"/>
      <c r="G21" s="376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7" t="s">
        <v>3881</v>
      </c>
      <c r="C22" s="377"/>
      <c r="D22" s="377"/>
      <c r="E22" s="378"/>
      <c r="F22" s="378"/>
      <c r="G22" s="378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19826</v>
      </c>
      <c r="D28" s="370">
        <v>11500</v>
      </c>
      <c r="E28" s="69">
        <f>+'Unos prijenosa'!D5</f>
        <v>6000</v>
      </c>
      <c r="F28" s="69">
        <f>+'Unos prijenosa'!D13</f>
        <v>4600</v>
      </c>
      <c r="G28" s="69">
        <f>+'Unos prijenosa'!D21</f>
        <v>2800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-22353</v>
      </c>
      <c r="D29" s="371">
        <v>-8200</v>
      </c>
      <c r="E29" s="72">
        <f>+'Unos prijenosa'!D7</f>
        <v>-4600</v>
      </c>
      <c r="F29" s="72">
        <f>+'Unos prijenosa'!D15</f>
        <v>-2800</v>
      </c>
      <c r="G29" s="73">
        <f>+'Unos prijenosa'!D23</f>
        <v>-1500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-2527</v>
      </c>
      <c r="D30" s="68">
        <f>+D27+D28+D29</f>
        <v>3300</v>
      </c>
      <c r="E30" s="68">
        <f>+E27+E28+E29</f>
        <v>1400</v>
      </c>
      <c r="F30" s="68">
        <f t="shared" ref="F30:G30" si="3">+F27+F28+F29</f>
        <v>1800</v>
      </c>
      <c r="G30" s="68">
        <f t="shared" si="3"/>
        <v>1300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5"/>
      <c r="C31" s="375"/>
      <c r="D31" s="375"/>
      <c r="E31" s="376"/>
      <c r="F31" s="376"/>
      <c r="G31" s="376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-0.11000000010244548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23368 SVEUČILIŠTE U SPLITU - KATOLIČKI BOGOSLOVNI FAKULTET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23368 SVEUČILIŠTE U SPLITU - KATOLIČKI BOGOSLOVNI FAKULTET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23368 SVEUČILIŠTE U SPLITU - KATOLIČKI BOGOSLOVNI FAKULTET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23368 SVEUČILIŠTE U SPLITU - KATOLIČKI BOGOSLOVNI FAKULTET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23368 SVEUČILIŠTE U SPLITU - KATOLIČKI BOGOSLOVNI FAKULTET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23368 SVEUČILIŠTE U SPLITU - KATOLIČKI BOGOSLOVNI FAKULTET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23368 SVEUČILIŠTE U SPLITU - KATOLIČKI BOGOSLOVNI FAKULTET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23368 SVEUČILIŠTE U SPLITU - KATOLIČKI BOGOSLOVNI FAKULTET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23368 SVEUČILIŠTE U SPLITU - KATOLIČKI BOGOSLOVNI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3" sqref="G3:G5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1643433</v>
      </c>
      <c r="H3" s="224">
        <v>1651524</v>
      </c>
      <c r="I3" s="224">
        <v>1659655</v>
      </c>
      <c r="J3" s="49"/>
      <c r="K3" t="str">
        <f>IF(E3="","",'OPĆI DIO'!$C$1)</f>
        <v>23368 SVEUČILIŠTE U SPLITU - KATOLIČKI BOGOSLOVNI FAKULTET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77895</v>
      </c>
      <c r="H4" s="224">
        <v>77895</v>
      </c>
      <c r="I4" s="224">
        <v>77895</v>
      </c>
      <c r="J4" s="49"/>
      <c r="K4" s="246" t="str">
        <f>IF(E4="","",'OPĆI DIO'!$C$1)</f>
        <v>23368 SVEUČILIŠTE U SPLITU - KATOLIČKI BOGOSLOVNI FAKULTET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11</v>
      </c>
      <c r="D5" s="38" t="str">
        <f t="shared" si="4"/>
        <v>Opći prihodi i primici</v>
      </c>
      <c r="E5" s="322" t="s">
        <v>642</v>
      </c>
      <c r="F5" s="86" t="str">
        <f t="shared" si="5"/>
        <v>Prihodi iz nadležnog proračuna za financiranje redovne djelatnosti proračunskih korisnika</v>
      </c>
      <c r="G5" s="224">
        <v>950</v>
      </c>
      <c r="H5" s="224">
        <v>950</v>
      </c>
      <c r="I5" s="224">
        <v>950</v>
      </c>
      <c r="J5" s="49"/>
      <c r="K5" s="246" t="str">
        <f>IF(E5="","",'OPĆI DIO'!$C$1)</f>
        <v>23368 SVEUČILIŠTE U SPLITU - KATOLIČKI BOGOSLOVNI FAKULTET</v>
      </c>
      <c r="L5" s="40" t="str">
        <f t="shared" si="6"/>
        <v>67</v>
      </c>
      <c r="M5" s="40" t="str">
        <f t="shared" si="7"/>
        <v>671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43</v>
      </c>
      <c r="D6" s="38" t="str">
        <f t="shared" si="4"/>
        <v>Ostali prihodi za posebne namjene</v>
      </c>
      <c r="E6" s="322">
        <v>65264</v>
      </c>
      <c r="F6" s="86" t="str">
        <f t="shared" si="5"/>
        <v>Sufinanciranje cijene usluge, participacije i slično</v>
      </c>
      <c r="G6" s="224">
        <v>26000</v>
      </c>
      <c r="H6" s="224">
        <v>26500</v>
      </c>
      <c r="I6" s="224">
        <v>27000</v>
      </c>
      <c r="J6" s="49"/>
      <c r="K6" s="246" t="str">
        <f>IF(E6="","",'OPĆI DIO'!$C$1)</f>
        <v>23368 SVEUČILIŠTE U SPLITU - KATOLIČKI BOGOSLOVNI FAKULTET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6615</v>
      </c>
      <c r="F7" s="86" t="str">
        <f t="shared" si="5"/>
        <v>Prihodi od pruženih usluga</v>
      </c>
      <c r="G7" s="224">
        <v>8000</v>
      </c>
      <c r="H7" s="224">
        <v>10000</v>
      </c>
      <c r="I7" s="224">
        <v>12000</v>
      </c>
      <c r="J7" s="49"/>
      <c r="K7" s="246" t="str">
        <f>IF(E7="","",'OPĆI DIO'!$C$1)</f>
        <v>23368 SVEUČILIŠTE U SPLITU - KATOLIČKI BOGOSLOVNI FAKULTET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61</v>
      </c>
      <c r="D8" s="38" t="str">
        <f t="shared" si="4"/>
        <v xml:space="preserve">Donacije </v>
      </c>
      <c r="E8" s="322">
        <v>663120000</v>
      </c>
      <c r="F8" s="86" t="str">
        <f t="shared" si="5"/>
        <v>Tekuće donacije od neprofitnih organizacija</v>
      </c>
      <c r="G8" s="224">
        <v>6500</v>
      </c>
      <c r="H8" s="224">
        <v>6500</v>
      </c>
      <c r="I8" s="224">
        <v>6500</v>
      </c>
      <c r="J8" s="49"/>
      <c r="K8" s="246" t="str">
        <f>IF(E8="","",'OPĆI DIO'!$C$1)</f>
        <v>23368 SVEUČILIŠTE U SPLITU - KATOLIČKI BOGOSLOVNI FAKULTET</v>
      </c>
      <c r="L8" s="40" t="str">
        <f t="shared" si="6"/>
        <v>66</v>
      </c>
      <c r="M8" s="40" t="str">
        <f t="shared" si="7"/>
        <v>663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52</v>
      </c>
      <c r="D9" s="38" t="str">
        <f t="shared" si="4"/>
        <v xml:space="preserve">Ostale pomoći i darovnice </v>
      </c>
      <c r="E9" s="322">
        <v>6393</v>
      </c>
      <c r="F9" s="86" t="str">
        <f t="shared" si="5"/>
        <v>Tekući prijenosi između proračunskih korisnika istog proračuna temeljem prijenosa EU sredstava</v>
      </c>
      <c r="G9" s="224">
        <v>43524</v>
      </c>
      <c r="H9" s="224">
        <v>12656</v>
      </c>
      <c r="I9" s="224">
        <v>0</v>
      </c>
      <c r="J9" s="49" t="s">
        <v>4826</v>
      </c>
      <c r="K9" s="246" t="str">
        <f>IF(E9="","",'OPĆI DIO'!$C$1)</f>
        <v>23368 SVEUČILIŠTE U SPLITU - KATOLIČKI BOGOSLOVNI FAKULTET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="90" zoomScaleNormal="90" workbookViewId="0">
      <pane ySplit="2" topLeftCell="A15" activePane="bottomLeft" state="frozen"/>
      <selection pane="bottomLeft" activeCell="M43" sqref="M43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62</v>
      </c>
      <c r="H3" s="45" t="str">
        <f>IFERROR(VLOOKUP(G3,$AC$6:$AD$344,2,FALSE),"")</f>
        <v>REDOVNA DJELATNOST SVEUČILIŠTA U SPLITU</v>
      </c>
      <c r="I3" s="45" t="str">
        <f>IFERROR(VLOOKUP(G3,$AC$6:$AG$344,3,FALSE),"")</f>
        <v>0942</v>
      </c>
      <c r="J3" s="224">
        <v>1361367</v>
      </c>
      <c r="K3" s="224">
        <v>1361367</v>
      </c>
      <c r="L3" s="224">
        <v>1361367</v>
      </c>
      <c r="M3" s="49"/>
      <c r="N3" s="246" t="str">
        <f>IF(C3="","",'OPĆI DIO'!$C$1)</f>
        <v>23368 SVEUČILIŠTE U SPLITU - KATOLIČKI BOGOSLOVNI FAKULTET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62</v>
      </c>
      <c r="H4" s="45" t="str">
        <f t="shared" ref="H4:H67" si="3">IFERROR(VLOOKUP(G4,$AC$6:$AD$344,2,FALSE),"")</f>
        <v>REDOVNA DJELATNOST SVEUČILIŠTA U SPLITU</v>
      </c>
      <c r="I4" s="45" t="str">
        <f t="shared" ref="I4:I67" si="4">IFERROR(VLOOKUP(G4,$AC$6:$AG$344,3,FALSE),"")</f>
        <v>0942</v>
      </c>
      <c r="J4" s="224">
        <v>27000</v>
      </c>
      <c r="K4" s="224">
        <v>32947</v>
      </c>
      <c r="L4" s="224">
        <v>40028</v>
      </c>
      <c r="M4" s="49"/>
      <c r="N4" s="246" t="str">
        <f>IF(C4="","",'OPĆI DIO'!$C$1)</f>
        <v>23368 SVEUČILIŠTE U SPLITU - KATOLIČKI BOGOSLOVNI FAKULTET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62</v>
      </c>
      <c r="H5" s="45" t="str">
        <f t="shared" si="3"/>
        <v>REDOVNA DJELATNOST SVEUČILIŠTA U SPLITU</v>
      </c>
      <c r="I5" s="45" t="str">
        <f t="shared" si="4"/>
        <v>0942</v>
      </c>
      <c r="J5" s="224">
        <v>224626</v>
      </c>
      <c r="K5" s="224">
        <v>224626</v>
      </c>
      <c r="L5" s="224">
        <v>224626</v>
      </c>
      <c r="M5" s="49"/>
      <c r="N5" s="246" t="str">
        <f>IF(C5="","",'OPĆI DIO'!$C$1)</f>
        <v>23368 SVEUČILIŠTE U SPLITU - KATOLIČKI BOGOSLOVNI FAKULTET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62</v>
      </c>
      <c r="H6" s="45" t="str">
        <f t="shared" si="3"/>
        <v>REDOVNA DJELATNOST SVEUČILIŠTA U SPLITU</v>
      </c>
      <c r="I6" s="45" t="str">
        <f t="shared" si="4"/>
        <v>0942</v>
      </c>
      <c r="J6" s="224">
        <v>24587</v>
      </c>
      <c r="K6" s="224">
        <v>25584</v>
      </c>
      <c r="L6" s="224">
        <v>26584</v>
      </c>
      <c r="M6" s="49"/>
      <c r="N6" s="246" t="str">
        <f>IF(C6="","",'OPĆI DIO'!$C$1)</f>
        <v>23368 SVEUČILIŠTE U SPLITU - KATOLIČKI BOGOSLOVNI FAKULTET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3236</v>
      </c>
      <c r="F7" s="45" t="str">
        <f t="shared" si="2"/>
        <v>Zdravstvene i veterinarske usluge</v>
      </c>
      <c r="G7" s="328" t="s">
        <v>62</v>
      </c>
      <c r="H7" s="45" t="str">
        <f t="shared" si="3"/>
        <v>REDOVNA DJELATNOST SVEUČILIŠTA U SPLITU</v>
      </c>
      <c r="I7" s="45" t="str">
        <f t="shared" si="4"/>
        <v>0942</v>
      </c>
      <c r="J7" s="224">
        <v>2867</v>
      </c>
      <c r="K7" s="224">
        <v>4000</v>
      </c>
      <c r="L7" s="224">
        <v>4000</v>
      </c>
      <c r="M7" s="49"/>
      <c r="N7" s="246" t="str">
        <f>IF(C7="","",'OPĆI DIO'!$C$1)</f>
        <v>23368 SVEUČILIŠTE U SPLITU - KATOLIČKI BOGOSLOVNI FAKULTET</v>
      </c>
      <c r="O7" s="40" t="str">
        <f t="shared" si="5"/>
        <v>323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328" t="s">
        <v>62</v>
      </c>
      <c r="H8" s="45" t="str">
        <f t="shared" si="3"/>
        <v>REDOVNA DJELATNOST SVEUČILIŠTA U SPLITU</v>
      </c>
      <c r="I8" s="45" t="str">
        <f t="shared" si="4"/>
        <v>0942</v>
      </c>
      <c r="J8" s="224">
        <v>2986</v>
      </c>
      <c r="K8" s="224">
        <v>3000</v>
      </c>
      <c r="L8" s="224">
        <v>3050</v>
      </c>
      <c r="M8" s="49"/>
      <c r="N8" s="246" t="str">
        <f>IF(C8="","",'OPĆI DIO'!$C$1)</f>
        <v>23368 SVEUČILIŠTE U SPLITU - KATOLIČKI BOGOSLOVNI FAKULTET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3237</v>
      </c>
      <c r="F9" s="45" t="str">
        <f t="shared" si="2"/>
        <v>Intelektualne i osobne usluge</v>
      </c>
      <c r="G9" s="328" t="s">
        <v>667</v>
      </c>
      <c r="H9" s="45" t="str">
        <f t="shared" si="3"/>
        <v>PROGRAMI VJEŽBAONICA VISOKIH UČILIŠTA</v>
      </c>
      <c r="I9" s="45" t="str">
        <f t="shared" si="4"/>
        <v>0942</v>
      </c>
      <c r="J9" s="224">
        <v>950</v>
      </c>
      <c r="K9" s="224">
        <v>950</v>
      </c>
      <c r="L9" s="224">
        <v>950</v>
      </c>
      <c r="M9" s="49"/>
      <c r="N9" s="246" t="str">
        <f>IF(C9="","",'OPĆI DIO'!$C$1)</f>
        <v>23368 SVEUČILIŠTE U SPLITU - KATOLIČKI BOGOSLOVNI FAKULTET</v>
      </c>
      <c r="O9" s="40" t="str">
        <f t="shared" si="5"/>
        <v>323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2300</v>
      </c>
      <c r="K10" s="224">
        <v>2300</v>
      </c>
      <c r="L10" s="224">
        <v>2300</v>
      </c>
      <c r="M10" s="49"/>
      <c r="N10" s="246" t="str">
        <f>IF(C10="","",'OPĆI DIO'!$C$1)</f>
        <v>23368 SVEUČILIŠTE U SPLITU - KATOLIČKI BOGOSLOVNI FAKULTET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1500</v>
      </c>
      <c r="K11" s="224">
        <v>1500</v>
      </c>
      <c r="L11" s="224">
        <v>1500</v>
      </c>
      <c r="M11" s="49"/>
      <c r="N11" s="246" t="str">
        <f>IF(C11="","",'OPĆI DIO'!$C$1)</f>
        <v>23368 SVEUČILIŠTE U SPLITU - KATOLIČKI BOGOSLOVNI FAKULTET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3221</v>
      </c>
      <c r="F12" s="45" t="str">
        <f t="shared" si="2"/>
        <v>Uredski materijal i ostali materijalni rashodi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5500</v>
      </c>
      <c r="K12" s="224">
        <v>5500</v>
      </c>
      <c r="L12" s="224">
        <v>5500</v>
      </c>
      <c r="M12" s="49"/>
      <c r="N12" s="246" t="str">
        <f>IF(C12="","",'OPĆI DIO'!$C$1)</f>
        <v>23368 SVEUČILIŠTE U SPLITU - KATOLIČKI BOGOSLOVNI FAKULTET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3223</v>
      </c>
      <c r="F13" s="45" t="str">
        <f t="shared" si="2"/>
        <v>Energija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12551</v>
      </c>
      <c r="K13" s="224">
        <v>12551</v>
      </c>
      <c r="L13" s="224">
        <v>12551</v>
      </c>
      <c r="M13" s="49"/>
      <c r="N13" s="246" t="str">
        <f>IF(C13="","",'OPĆI DIO'!$C$1)</f>
        <v>23368 SVEUČILIŠTE U SPLITU - KATOLIČKI BOGOSLOVNI FAKULTET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3224</v>
      </c>
      <c r="F14" s="45" t="str">
        <f t="shared" si="2"/>
        <v>Materijal i dijelovi za tekuće i investicijsko održavanje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1500</v>
      </c>
      <c r="K14" s="224">
        <v>1500</v>
      </c>
      <c r="L14" s="224">
        <v>1500</v>
      </c>
      <c r="M14" s="49"/>
      <c r="N14" s="246" t="str">
        <f>IF(C14="","",'OPĆI DIO'!$C$1)</f>
        <v>23368 SVEUČILIŠTE U SPLITU - KATOLIČKI BOGOSLOVNI FAKULTET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3225</v>
      </c>
      <c r="F15" s="45" t="str">
        <f t="shared" si="2"/>
        <v>Sitni inventar i auto gume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2000</v>
      </c>
      <c r="K15" s="224">
        <v>2000</v>
      </c>
      <c r="L15" s="224">
        <v>2000</v>
      </c>
      <c r="M15" s="49"/>
      <c r="N15" s="246" t="str">
        <f>IF(C15="","",'OPĆI DIO'!$C$1)</f>
        <v>23368 SVEUČILIŠTE U SPLITU - KATOLIČKI BOGOSLOVNI FAKULTET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3227</v>
      </c>
      <c r="F16" s="45" t="str">
        <f t="shared" si="2"/>
        <v>Službena, radna i zaštitna odjeća i obuća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250</v>
      </c>
      <c r="K16" s="224">
        <v>250</v>
      </c>
      <c r="L16" s="224">
        <v>250</v>
      </c>
      <c r="M16" s="49"/>
      <c r="N16" s="246" t="str">
        <f>IF(C16="","",'OPĆI DIO'!$C$1)</f>
        <v>23368 SVEUČILIŠTE U SPLITU - KATOLIČKI BOGOSLOVNI FAKULTET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3231</v>
      </c>
      <c r="F17" s="45" t="str">
        <f t="shared" si="2"/>
        <v>Usluge telefona, pošte i prijevoza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3900</v>
      </c>
      <c r="K17" s="224">
        <v>3900</v>
      </c>
      <c r="L17" s="224">
        <v>3900</v>
      </c>
      <c r="M17" s="49"/>
      <c r="N17" s="246" t="str">
        <f>IF(C17="","",'OPĆI DIO'!$C$1)</f>
        <v>23368 SVEUČILIŠTE U SPLITU - KATOLIČKI BOGOSLOVNI FAKULTET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3232</v>
      </c>
      <c r="F18" s="45" t="str">
        <f t="shared" si="2"/>
        <v>Usluge tekućeg i investicijskog održavanja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3000</v>
      </c>
      <c r="K18" s="224">
        <v>3000</v>
      </c>
      <c r="L18" s="224">
        <v>3000</v>
      </c>
      <c r="M18" s="49"/>
      <c r="N18" s="246" t="str">
        <f>IF(C18="","",'OPĆI DIO'!$C$1)</f>
        <v>23368 SVEUČILIŠTE U SPLITU - KATOLIČKI BOGOSLOVNI FAKULTET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3233</v>
      </c>
      <c r="F19" s="45" t="str">
        <f t="shared" si="2"/>
        <v>Usluge promidžbe i informiranja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2000</v>
      </c>
      <c r="K19" s="224">
        <v>2000</v>
      </c>
      <c r="L19" s="224">
        <v>2000</v>
      </c>
      <c r="M19" s="49"/>
      <c r="N19" s="246" t="str">
        <f>IF(C19="","",'OPĆI DIO'!$C$1)</f>
        <v>23368 SVEUČILIŠTE U SPLITU - KATOLIČKI BOGOSLOVNI FAKULTET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3234</v>
      </c>
      <c r="F20" s="45" t="str">
        <f t="shared" si="2"/>
        <v>Komunalne usluge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2272</v>
      </c>
      <c r="K20" s="224">
        <v>2272</v>
      </c>
      <c r="L20" s="224">
        <v>2272</v>
      </c>
      <c r="M20" s="49"/>
      <c r="N20" s="246" t="str">
        <f>IF(C20="","",'OPĆI DIO'!$C$1)</f>
        <v>23368 SVEUČILIŠTE U SPLITU - KATOLIČKI BOGOSLOVNI FAKULTET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3235</v>
      </c>
      <c r="F21" s="45" t="str">
        <f t="shared" si="2"/>
        <v>Zakupnine i najamnine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17250</v>
      </c>
      <c r="K21" s="224">
        <v>17250</v>
      </c>
      <c r="L21" s="224">
        <v>17250</v>
      </c>
      <c r="M21" s="49"/>
      <c r="N21" s="246" t="str">
        <f>IF(C21="","",'OPĆI DIO'!$C$1)</f>
        <v>23368 SVEUČILIŠTE U SPLITU - KATOLIČKI BOGOSLOVNI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3237</v>
      </c>
      <c r="F22" s="45" t="str">
        <f t="shared" si="2"/>
        <v>Intelektualne i osobne usluge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11172</v>
      </c>
      <c r="K22" s="224">
        <v>11172</v>
      </c>
      <c r="L22" s="224">
        <v>11172</v>
      </c>
      <c r="M22" s="49"/>
      <c r="N22" s="246" t="str">
        <f>IF(C22="","",'OPĆI DIO'!$C$1)</f>
        <v>23368 SVEUČILIŠTE U SPLITU - KATOLIČKI BOGOSLOVNI FAKULTET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3238</v>
      </c>
      <c r="F23" s="45" t="str">
        <f t="shared" si="2"/>
        <v>Računalne usluge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2000</v>
      </c>
      <c r="K23" s="224">
        <v>2000</v>
      </c>
      <c r="L23" s="224">
        <v>2000</v>
      </c>
      <c r="M23" s="49"/>
      <c r="N23" s="246" t="str">
        <f>IF(C23="","",'OPĆI DIO'!$C$1)</f>
        <v>23368 SVEUČILIŠTE U SPLITU - KATOLIČKI BOGOSLOVNI FAKULTET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3239</v>
      </c>
      <c r="F24" s="45" t="str">
        <f t="shared" si="2"/>
        <v>Ostale usluge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4000</v>
      </c>
      <c r="K24" s="224">
        <v>4000</v>
      </c>
      <c r="L24" s="224">
        <v>4000</v>
      </c>
      <c r="M24" s="49"/>
      <c r="N24" s="246" t="str">
        <f>IF(C24="","",'OPĆI DIO'!$C$1)</f>
        <v>23368 SVEUČILIŠTE U SPLITU - KATOLIČKI BOGOSLOVNI FAKULTET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3431</v>
      </c>
      <c r="F25" s="45" t="str">
        <f t="shared" si="2"/>
        <v>Bankarske usluge i usluge platnog prometa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500</v>
      </c>
      <c r="K25" s="224">
        <v>500</v>
      </c>
      <c r="L25" s="224">
        <v>500</v>
      </c>
      <c r="M25" s="49"/>
      <c r="N25" s="246" t="str">
        <f>IF(C25="","",'OPĆI DIO'!$C$1)</f>
        <v>23368 SVEUČILIŠTE U SPLITU - KATOLIČKI BOGOSLOVNI FAKULTET</v>
      </c>
      <c r="O25" s="40" t="str">
        <f t="shared" si="5"/>
        <v>343</v>
      </c>
      <c r="P25" s="40" t="str">
        <f t="shared" si="6"/>
        <v>34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3293</v>
      </c>
      <c r="F26" s="45" t="str">
        <f t="shared" si="2"/>
        <v>Reprezentacija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1000</v>
      </c>
      <c r="K26" s="224">
        <v>1000</v>
      </c>
      <c r="L26" s="224">
        <v>1000</v>
      </c>
      <c r="M26" s="49"/>
      <c r="N26" s="246" t="str">
        <f>IF(C26="","",'OPĆI DIO'!$C$1)</f>
        <v>23368 SVEUČILIŠTE U SPLITU - KATOLIČKI BOGOSLOVNI FAKULTET</v>
      </c>
      <c r="O26" s="40" t="str">
        <f t="shared" si="5"/>
        <v>329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3299</v>
      </c>
      <c r="F27" s="45" t="str">
        <f t="shared" si="2"/>
        <v>Ostali nespomenuti rashodi poslovanja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200</v>
      </c>
      <c r="K27" s="224">
        <v>200</v>
      </c>
      <c r="L27" s="224">
        <v>200</v>
      </c>
      <c r="M27" s="49"/>
      <c r="N27" s="246" t="str">
        <f>IF(C27="","",'OPĆI DIO'!$C$1)</f>
        <v>23368 SVEUČILIŠTE U SPLITU - KATOLIČKI BOGOSLOVNI FAKULTET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4221</v>
      </c>
      <c r="F28" s="45" t="str">
        <f t="shared" si="2"/>
        <v>Uredska oprema i namještaj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4000</v>
      </c>
      <c r="K28" s="224">
        <v>4000</v>
      </c>
      <c r="L28" s="224">
        <v>4000</v>
      </c>
      <c r="M28" s="49"/>
      <c r="N28" s="246" t="str">
        <f>IF(C28="","",'OPĆI DIO'!$C$1)</f>
        <v>23368 SVEUČILIŠTE U SPLITU - KATOLIČKI BOGOSLOVNI FAKULTET</v>
      </c>
      <c r="O28" s="40" t="str">
        <f t="shared" si="5"/>
        <v>422</v>
      </c>
      <c r="P28" s="40" t="str">
        <f t="shared" si="6"/>
        <v>42</v>
      </c>
      <c r="Q28" s="40" t="str">
        <f t="shared" si="7"/>
        <v>11</v>
      </c>
      <c r="R28" s="40" t="str">
        <f t="shared" si="8"/>
        <v>94</v>
      </c>
      <c r="S28" s="40" t="str">
        <f t="shared" si="9"/>
        <v>4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4241</v>
      </c>
      <c r="F29" s="45" t="str">
        <f t="shared" si="2"/>
        <v>Knjige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1000</v>
      </c>
      <c r="K29" s="224">
        <v>1000</v>
      </c>
      <c r="L29" s="224">
        <v>1000</v>
      </c>
      <c r="M29" s="49"/>
      <c r="N29" s="246" t="str">
        <f>IF(C29="","",'OPĆI DIO'!$C$1)</f>
        <v>23368 SVEUČILIŠTE U SPLITU - KATOLIČKI BOGOSLOVNI FAKULTET</v>
      </c>
      <c r="O29" s="40" t="str">
        <f t="shared" si="5"/>
        <v>424</v>
      </c>
      <c r="P29" s="40" t="str">
        <f t="shared" si="6"/>
        <v>42</v>
      </c>
      <c r="Q29" s="40" t="str">
        <f t="shared" si="7"/>
        <v>11</v>
      </c>
      <c r="R29" s="40" t="str">
        <f t="shared" si="8"/>
        <v>94</v>
      </c>
      <c r="S29" s="40" t="str">
        <f t="shared" si="9"/>
        <v>4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43</v>
      </c>
      <c r="D30" s="45" t="str">
        <f t="shared" si="1"/>
        <v>Ostali prihodi za posebne namjene</v>
      </c>
      <c r="E30" s="50">
        <v>3121</v>
      </c>
      <c r="F30" s="45" t="str">
        <f t="shared" si="2"/>
        <v>Ostali rashodi za zaposlene</v>
      </c>
      <c r="G30" s="328" t="s">
        <v>179</v>
      </c>
      <c r="H30" s="45" t="str">
        <f t="shared" si="3"/>
        <v>REDOVNA DJELATNOST SVEUČILIŠTA U SPLITU (IZ EVIDENCIJSKIH PRIHODA)</v>
      </c>
      <c r="I30" s="45" t="str">
        <f t="shared" si="4"/>
        <v>0942</v>
      </c>
      <c r="J30" s="224">
        <v>1500</v>
      </c>
      <c r="K30" s="224">
        <v>1500</v>
      </c>
      <c r="L30" s="224">
        <v>1500</v>
      </c>
      <c r="M30" s="49"/>
      <c r="N30" s="246" t="str">
        <f>IF(C30="","",'OPĆI DIO'!$C$1)</f>
        <v>23368 SVEUČILIŠTE U SPLITU - KATOLIČKI BOGOSLOVNI FAKULTET</v>
      </c>
      <c r="O30" s="40" t="str">
        <f t="shared" si="5"/>
        <v>312</v>
      </c>
      <c r="P30" s="40" t="str">
        <f t="shared" si="6"/>
        <v>31</v>
      </c>
      <c r="Q30" s="40" t="str">
        <f t="shared" si="7"/>
        <v>43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43</v>
      </c>
      <c r="D31" s="45" t="str">
        <f t="shared" si="1"/>
        <v>Ostali prihodi za posebne namjene</v>
      </c>
      <c r="E31" s="50">
        <v>3221</v>
      </c>
      <c r="F31" s="45" t="str">
        <f t="shared" si="2"/>
        <v>Uredski materijal i ostali materijalni rashodi</v>
      </c>
      <c r="G31" s="328" t="s">
        <v>179</v>
      </c>
      <c r="H31" s="45" t="str">
        <f t="shared" si="3"/>
        <v>REDOVNA DJELATNOST SVEUČILIŠTA U SPLITU (IZ EVIDENCIJSKIH PRIHODA)</v>
      </c>
      <c r="I31" s="45" t="str">
        <f t="shared" si="4"/>
        <v>0942</v>
      </c>
      <c r="J31" s="224">
        <v>2000</v>
      </c>
      <c r="K31" s="224">
        <v>2000</v>
      </c>
      <c r="L31" s="224">
        <v>2000</v>
      </c>
      <c r="M31" s="49"/>
      <c r="N31" s="246" t="str">
        <f>IF(C31="","",'OPĆI DIO'!$C$1)</f>
        <v>23368 SVEUČILIŠTE U SPLITU - KATOLIČKI BOGOSLOVNI FAKULTET</v>
      </c>
      <c r="O31" s="40" t="str">
        <f t="shared" si="5"/>
        <v>322</v>
      </c>
      <c r="P31" s="40" t="str">
        <f t="shared" si="6"/>
        <v>32</v>
      </c>
      <c r="Q31" s="40" t="str">
        <f t="shared" si="7"/>
        <v>43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43</v>
      </c>
      <c r="D32" s="45" t="str">
        <f t="shared" si="1"/>
        <v>Ostali prihodi za posebne namjene</v>
      </c>
      <c r="E32" s="50">
        <v>3237</v>
      </c>
      <c r="F32" s="45" t="str">
        <f t="shared" si="2"/>
        <v>Intelektualne i osobne usluge</v>
      </c>
      <c r="G32" s="328" t="s">
        <v>179</v>
      </c>
      <c r="H32" s="45" t="str">
        <f t="shared" si="3"/>
        <v>REDOVNA DJELATNOST SVEUČILIŠTA U SPLITU (IZ EVIDENCIJSKIH PRIHODA)</v>
      </c>
      <c r="I32" s="45" t="str">
        <f t="shared" si="4"/>
        <v>0942</v>
      </c>
      <c r="J32" s="224">
        <v>9178</v>
      </c>
      <c r="K32" s="224">
        <v>10178</v>
      </c>
      <c r="L32" s="224">
        <v>10178</v>
      </c>
      <c r="M32" s="49"/>
      <c r="N32" s="246" t="str">
        <f>IF(C32="","",'OPĆI DIO'!$C$1)</f>
        <v>23368 SVEUČILIŠTE U SPLITU - KATOLIČKI BOGOSLOVNI FAKULTET</v>
      </c>
      <c r="O32" s="40" t="str">
        <f t="shared" si="5"/>
        <v>323</v>
      </c>
      <c r="P32" s="40" t="str">
        <f t="shared" si="6"/>
        <v>32</v>
      </c>
      <c r="Q32" s="40" t="str">
        <f t="shared" si="7"/>
        <v>43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43</v>
      </c>
      <c r="D33" s="45" t="str">
        <f t="shared" si="1"/>
        <v>Ostali prihodi za posebne namjene</v>
      </c>
      <c r="E33" s="50">
        <v>3239</v>
      </c>
      <c r="F33" s="45" t="str">
        <f t="shared" si="2"/>
        <v>Ostale usluge</v>
      </c>
      <c r="G33" s="328" t="s">
        <v>179</v>
      </c>
      <c r="H33" s="45" t="str">
        <f t="shared" si="3"/>
        <v>REDOVNA DJELATNOST SVEUČILIŠTA U SPLITU (IZ EVIDENCIJSKIH PRIHODA)</v>
      </c>
      <c r="I33" s="45" t="str">
        <f t="shared" si="4"/>
        <v>0942</v>
      </c>
      <c r="J33" s="224">
        <v>3000</v>
      </c>
      <c r="K33" s="224">
        <v>3000</v>
      </c>
      <c r="L33" s="224">
        <v>3000</v>
      </c>
      <c r="M33" s="49"/>
      <c r="N33" s="246" t="str">
        <f>IF(C33="","",'OPĆI DIO'!$C$1)</f>
        <v>23368 SVEUČILIŠTE U SPLITU - KATOLIČKI BOGOSLOVNI FAKULTET</v>
      </c>
      <c r="O33" s="40" t="str">
        <f t="shared" si="5"/>
        <v>323</v>
      </c>
      <c r="P33" s="40" t="str">
        <f t="shared" si="6"/>
        <v>32</v>
      </c>
      <c r="Q33" s="40" t="str">
        <f t="shared" si="7"/>
        <v>43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43</v>
      </c>
      <c r="D34" s="45" t="str">
        <f t="shared" si="1"/>
        <v>Ostali prihodi za posebne namjene</v>
      </c>
      <c r="E34" s="50">
        <v>3293</v>
      </c>
      <c r="F34" s="45" t="str">
        <f t="shared" si="2"/>
        <v>Reprezentacija</v>
      </c>
      <c r="G34" s="328" t="s">
        <v>179</v>
      </c>
      <c r="H34" s="45" t="str">
        <f t="shared" si="3"/>
        <v>REDOVNA DJELATNOST SVEUČILIŠTA U SPLITU (IZ EVIDENCIJSKIH PRIHODA)</v>
      </c>
      <c r="I34" s="45" t="str">
        <f t="shared" si="4"/>
        <v>0942</v>
      </c>
      <c r="J34" s="224">
        <v>3000</v>
      </c>
      <c r="K34" s="224">
        <v>3000</v>
      </c>
      <c r="L34" s="224">
        <v>3000</v>
      </c>
      <c r="M34" s="49"/>
      <c r="N34" s="246" t="str">
        <f>IF(C34="","",'OPĆI DIO'!$C$1)</f>
        <v>23368 SVEUČILIŠTE U SPLITU - KATOLIČKI BOGOSLOVNI FAKULTET</v>
      </c>
      <c r="O34" s="40" t="str">
        <f t="shared" si="5"/>
        <v>329</v>
      </c>
      <c r="P34" s="40" t="str">
        <f t="shared" si="6"/>
        <v>32</v>
      </c>
      <c r="Q34" s="40" t="str">
        <f t="shared" si="7"/>
        <v>43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43</v>
      </c>
      <c r="D35" s="45" t="str">
        <f t="shared" si="1"/>
        <v>Ostali prihodi za posebne namjene</v>
      </c>
      <c r="E35" s="50">
        <v>3292</v>
      </c>
      <c r="F35" s="45" t="str">
        <f t="shared" si="2"/>
        <v>Premije osiguranja</v>
      </c>
      <c r="G35" s="328" t="s">
        <v>179</v>
      </c>
      <c r="H35" s="45" t="str">
        <f t="shared" si="3"/>
        <v>REDOVNA DJELATNOST SVEUČILIŠTA U SPLITU (IZ EVIDENCIJSKIH PRIHODA)</v>
      </c>
      <c r="I35" s="45" t="str">
        <f t="shared" si="4"/>
        <v>0942</v>
      </c>
      <c r="J35" s="224">
        <v>550</v>
      </c>
      <c r="K35" s="224">
        <v>550</v>
      </c>
      <c r="L35" s="224">
        <v>550</v>
      </c>
      <c r="M35" s="49"/>
      <c r="N35" s="246" t="str">
        <f>IF(C35="","",'OPĆI DIO'!$C$1)</f>
        <v>23368 SVEUČILIŠTE U SPLITU - KATOLIČKI BOGOSLOVNI FAKULTET</v>
      </c>
      <c r="O35" s="40" t="str">
        <f t="shared" si="5"/>
        <v>329</v>
      </c>
      <c r="P35" s="40" t="str">
        <f t="shared" si="6"/>
        <v>32</v>
      </c>
      <c r="Q35" s="40" t="str">
        <f t="shared" si="7"/>
        <v>43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43</v>
      </c>
      <c r="D36" s="45" t="str">
        <f t="shared" si="1"/>
        <v>Ostali prihodi za posebne namjene</v>
      </c>
      <c r="E36" s="50">
        <v>3241</v>
      </c>
      <c r="F36" s="45" t="str">
        <f t="shared" si="2"/>
        <v>Naknade troškova osobama izvan radnog odnosa</v>
      </c>
      <c r="G36" s="328" t="s">
        <v>179</v>
      </c>
      <c r="H36" s="45" t="str">
        <f t="shared" si="3"/>
        <v>REDOVNA DJELATNOST SVEUČILIŠTA U SPLITU (IZ EVIDENCIJSKIH PRIHODA)</v>
      </c>
      <c r="I36" s="45" t="str">
        <f t="shared" si="4"/>
        <v>0942</v>
      </c>
      <c r="J36" s="224">
        <v>1000</v>
      </c>
      <c r="K36" s="224">
        <v>1000</v>
      </c>
      <c r="L36" s="224">
        <v>1000</v>
      </c>
      <c r="M36" s="49"/>
      <c r="N36" s="246" t="str">
        <f>IF(C36="","",'OPĆI DIO'!$C$1)</f>
        <v>23368 SVEUČILIŠTE U SPLITU - KATOLIČKI BOGOSLOVNI FAKULTET</v>
      </c>
      <c r="O36" s="40" t="str">
        <f t="shared" si="5"/>
        <v>324</v>
      </c>
      <c r="P36" s="40" t="str">
        <f t="shared" si="6"/>
        <v>32</v>
      </c>
      <c r="Q36" s="40" t="str">
        <f t="shared" si="7"/>
        <v>43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43</v>
      </c>
      <c r="D37" s="45" t="str">
        <f t="shared" si="1"/>
        <v>Ostali prihodi za posebne namjene</v>
      </c>
      <c r="E37" s="50">
        <v>3294</v>
      </c>
      <c r="F37" s="45" t="str">
        <f t="shared" si="2"/>
        <v>Članarine i norme</v>
      </c>
      <c r="G37" s="328" t="s">
        <v>179</v>
      </c>
      <c r="H37" s="45" t="str">
        <f t="shared" si="3"/>
        <v>REDOVNA DJELATNOST SVEUČILIŠTA U SPLITU (IZ EVIDENCIJSKIH PRIHODA)</v>
      </c>
      <c r="I37" s="45" t="str">
        <f t="shared" si="4"/>
        <v>0942</v>
      </c>
      <c r="J37" s="224">
        <v>800</v>
      </c>
      <c r="K37" s="224">
        <v>800</v>
      </c>
      <c r="L37" s="224">
        <v>800</v>
      </c>
      <c r="M37" s="49"/>
      <c r="N37" s="246" t="str">
        <f>IF(C37="","",'OPĆI DIO'!$C$1)</f>
        <v>23368 SVEUČILIŠTE U SPLITU - KATOLIČKI BOGOSLOVNI FAKULTET</v>
      </c>
      <c r="O37" s="40" t="str">
        <f t="shared" si="5"/>
        <v>329</v>
      </c>
      <c r="P37" s="40" t="str">
        <f t="shared" si="6"/>
        <v>32</v>
      </c>
      <c r="Q37" s="40" t="str">
        <f t="shared" si="7"/>
        <v>43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43</v>
      </c>
      <c r="D38" s="45" t="str">
        <f t="shared" si="1"/>
        <v>Ostali prihodi za posebne namjene</v>
      </c>
      <c r="E38" s="50">
        <v>3299</v>
      </c>
      <c r="F38" s="45" t="str">
        <f t="shared" si="2"/>
        <v>Ostali nespomenuti rashodi poslovanja</v>
      </c>
      <c r="G38" s="328" t="s">
        <v>179</v>
      </c>
      <c r="H38" s="45" t="str">
        <f t="shared" si="3"/>
        <v>REDOVNA DJELATNOST SVEUČILIŠTA U SPLITU (IZ EVIDENCIJSKIH PRIHODA)</v>
      </c>
      <c r="I38" s="45" t="str">
        <f t="shared" si="4"/>
        <v>0942</v>
      </c>
      <c r="J38" s="224">
        <v>4000</v>
      </c>
      <c r="K38" s="224">
        <v>4000</v>
      </c>
      <c r="L38" s="224">
        <v>4000</v>
      </c>
      <c r="M38" s="49"/>
      <c r="N38" s="246" t="str">
        <f>IF(C38="","",'OPĆI DIO'!$C$1)</f>
        <v>23368 SVEUČILIŠTE U SPLITU - KATOLIČKI BOGOSLOVNI FAKULTET</v>
      </c>
      <c r="O38" s="40" t="str">
        <f t="shared" si="5"/>
        <v>329</v>
      </c>
      <c r="P38" s="40" t="str">
        <f t="shared" si="6"/>
        <v>32</v>
      </c>
      <c r="Q38" s="40" t="str">
        <f t="shared" si="7"/>
        <v>43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43</v>
      </c>
      <c r="D39" s="45" t="str">
        <f t="shared" si="1"/>
        <v>Ostali prihodi za posebne namjene</v>
      </c>
      <c r="E39" s="327">
        <v>3111</v>
      </c>
      <c r="F39" s="45" t="str">
        <f t="shared" si="2"/>
        <v>Plaće za redovan rad</v>
      </c>
      <c r="G39" s="328" t="s">
        <v>179</v>
      </c>
      <c r="H39" s="45" t="str">
        <f t="shared" si="3"/>
        <v>REDOVNA DJELATNOST SVEUČILIŠTA U SPLITU (IZ EVIDENCIJSKIH PRIHODA)</v>
      </c>
      <c r="I39" s="45" t="str">
        <f t="shared" si="4"/>
        <v>0942</v>
      </c>
      <c r="J39" s="224">
        <v>1700</v>
      </c>
      <c r="K39" s="224">
        <v>1700</v>
      </c>
      <c r="L39" s="224">
        <v>1700</v>
      </c>
      <c r="M39" s="49"/>
      <c r="N39" s="246" t="str">
        <f>IF(C39="","",'OPĆI DIO'!$C$1)</f>
        <v>23368 SVEUČILIŠTE U SPLITU - KATOLIČKI BOGOSLOVNI FAKULTET</v>
      </c>
      <c r="O39" s="40" t="str">
        <f t="shared" si="5"/>
        <v>311</v>
      </c>
      <c r="P39" s="40" t="str">
        <f t="shared" si="6"/>
        <v>31</v>
      </c>
      <c r="Q39" s="40" t="str">
        <f t="shared" si="7"/>
        <v>43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3132</v>
      </c>
      <c r="F40" s="45" t="str">
        <f t="shared" si="2"/>
        <v>Doprinosi za obvezno zdravstveno osiguranje</v>
      </c>
      <c r="G40" s="328" t="s">
        <v>179</v>
      </c>
      <c r="H40" s="45" t="str">
        <f t="shared" si="3"/>
        <v>REDOVNA DJELATNOST SVEUČILIŠTA U SPLITU (IZ EVIDENCIJSKIH PRIHODA)</v>
      </c>
      <c r="I40" s="45" t="str">
        <f t="shared" si="4"/>
        <v>0942</v>
      </c>
      <c r="J40" s="224">
        <v>272</v>
      </c>
      <c r="K40" s="224">
        <v>272</v>
      </c>
      <c r="L40" s="224">
        <v>272</v>
      </c>
      <c r="M40" s="49"/>
      <c r="N40" s="246" t="str">
        <f>IF(C40="","",'OPĆI DIO'!$C$1)</f>
        <v>23368 SVEUČILIŠTE U SPLITU - KATOLIČKI BOGOSLOVNI FAKULTET</v>
      </c>
      <c r="O40" s="40" t="str">
        <f t="shared" si="5"/>
        <v>313</v>
      </c>
      <c r="P40" s="40" t="str">
        <f t="shared" si="6"/>
        <v>31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3111</v>
      </c>
      <c r="F41" s="45" t="str">
        <f t="shared" si="2"/>
        <v>Plaće za redovan rad</v>
      </c>
      <c r="G41" s="328" t="s">
        <v>179</v>
      </c>
      <c r="H41" s="45" t="str">
        <f t="shared" si="3"/>
        <v>REDOVNA DJELATNOST SVEUČILIŠTA U SPLITU (IZ EVIDENCIJSKIH PRIHODA)</v>
      </c>
      <c r="I41" s="45" t="str">
        <f t="shared" si="4"/>
        <v>0942</v>
      </c>
      <c r="J41" s="224">
        <v>2000</v>
      </c>
      <c r="K41" s="224">
        <v>2200</v>
      </c>
      <c r="L41" s="224">
        <v>2500</v>
      </c>
      <c r="M41" s="49"/>
      <c r="N41" s="246" t="str">
        <f>IF(C41="","",'OPĆI DIO'!$C$1)</f>
        <v>23368 SVEUČILIŠTE U SPLITU - KATOLIČKI BOGOSLOVNI FAKULTET</v>
      </c>
      <c r="O41" s="40" t="str">
        <f t="shared" si="5"/>
        <v>311</v>
      </c>
      <c r="P41" s="40" t="str">
        <f t="shared" si="6"/>
        <v>31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3132</v>
      </c>
      <c r="F42" s="45" t="str">
        <f t="shared" si="2"/>
        <v>Doprinosi za obvezno zdravstveno osiguranje</v>
      </c>
      <c r="G42" s="328" t="s">
        <v>179</v>
      </c>
      <c r="H42" s="45" t="str">
        <f t="shared" si="3"/>
        <v>REDOVNA DJELATNOST SVEUČILIŠTA U SPLITU (IZ EVIDENCIJSKIH PRIHODA)</v>
      </c>
      <c r="I42" s="45" t="str">
        <f t="shared" si="4"/>
        <v>0942</v>
      </c>
      <c r="J42" s="224">
        <v>330</v>
      </c>
      <c r="K42" s="224">
        <v>363</v>
      </c>
      <c r="L42" s="224">
        <v>440</v>
      </c>
      <c r="M42" s="49"/>
      <c r="N42" s="246" t="str">
        <f>IF(C42="","",'OPĆI DIO'!$C$1)</f>
        <v>23368 SVEUČILIŠTE U SPLITU - KATOLIČKI BOGOSLOVNI FAKULTET</v>
      </c>
      <c r="O42" s="40" t="str">
        <f t="shared" si="5"/>
        <v>313</v>
      </c>
      <c r="P42" s="40" t="str">
        <f t="shared" si="6"/>
        <v>31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3221</v>
      </c>
      <c r="F43" s="45" t="str">
        <f t="shared" si="2"/>
        <v>Uredski materijal i ostali materijalni rashodi</v>
      </c>
      <c r="G43" s="329" t="s">
        <v>179</v>
      </c>
      <c r="H43" s="45" t="str">
        <f t="shared" si="3"/>
        <v>REDOVNA DJELATNOST SVEUČILIŠTA U SPLITU (IZ EVIDENCIJSKIH PRIHODA)</v>
      </c>
      <c r="I43" s="45" t="str">
        <f t="shared" si="4"/>
        <v>0942</v>
      </c>
      <c r="J43" s="224">
        <v>1500</v>
      </c>
      <c r="K43" s="224">
        <v>1500</v>
      </c>
      <c r="L43" s="224">
        <v>1500</v>
      </c>
      <c r="M43" s="49"/>
      <c r="N43" s="246" t="str">
        <f>IF(C43="","",'OPĆI DIO'!$C$1)</f>
        <v>23368 SVEUČILIŠTE U SPLITU - KATOLIČKI BOGOSLOVNI FAKULTET</v>
      </c>
      <c r="O43" s="40" t="str">
        <f t="shared" si="5"/>
        <v>322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3237</v>
      </c>
      <c r="F44" s="45" t="str">
        <f t="shared" si="2"/>
        <v>Intelektualne i osobne usluge</v>
      </c>
      <c r="G44" s="329" t="s">
        <v>179</v>
      </c>
      <c r="H44" s="45" t="str">
        <f t="shared" si="3"/>
        <v>REDOVNA DJELATNOST SVEUČILIŠTA U SPLITU (IZ EVIDENCIJSKIH PRIHODA)</v>
      </c>
      <c r="I44" s="45" t="str">
        <f t="shared" si="4"/>
        <v>0942</v>
      </c>
      <c r="J44" s="224">
        <v>2118</v>
      </c>
      <c r="K44" s="224">
        <v>3428</v>
      </c>
      <c r="L44" s="224">
        <v>4800</v>
      </c>
      <c r="M44" s="49"/>
      <c r="N44" s="246" t="str">
        <f>IF(C44="","",'OPĆI DIO'!$C$1)</f>
        <v>23368 SVEUČILIŠTE U SPLITU - KATOLIČKI BOGOSLOVNI FAKULTET</v>
      </c>
      <c r="O44" s="40" t="str">
        <f t="shared" si="5"/>
        <v>323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3239</v>
      </c>
      <c r="F45" s="45" t="str">
        <f t="shared" si="2"/>
        <v>Ostale usluge</v>
      </c>
      <c r="G45" s="329" t="s">
        <v>179</v>
      </c>
      <c r="H45" s="45" t="str">
        <f t="shared" si="3"/>
        <v>REDOVNA DJELATNOST SVEUČILIŠTA U SPLITU (IZ EVIDENCIJSKIH PRIHODA)</v>
      </c>
      <c r="I45" s="45" t="str">
        <f t="shared" si="4"/>
        <v>0942</v>
      </c>
      <c r="J45" s="224">
        <v>2200</v>
      </c>
      <c r="K45" s="224">
        <v>2500</v>
      </c>
      <c r="L45" s="224">
        <v>2700</v>
      </c>
      <c r="M45" s="49"/>
      <c r="N45" s="246" t="str">
        <f>IF(C45="","",'OPĆI DIO'!$C$1)</f>
        <v>23368 SVEUČILIŠTE U SPLITU - KATOLIČKI BOGOSLOVNI FAKULTET</v>
      </c>
      <c r="O45" s="40" t="str">
        <f t="shared" si="5"/>
        <v>323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3299</v>
      </c>
      <c r="F46" s="45" t="str">
        <f t="shared" si="2"/>
        <v>Ostali nespomenuti rashodi poslovanja</v>
      </c>
      <c r="G46" s="329" t="s">
        <v>179</v>
      </c>
      <c r="H46" s="45" t="str">
        <f t="shared" si="3"/>
        <v>REDOVNA DJELATNOST SVEUČILIŠTA U SPLITU (IZ EVIDENCIJSKIH PRIHODA)</v>
      </c>
      <c r="I46" s="45" t="str">
        <f t="shared" si="4"/>
        <v>0942</v>
      </c>
      <c r="J46" s="224">
        <v>252</v>
      </c>
      <c r="K46" s="224">
        <v>309</v>
      </c>
      <c r="L46" s="224">
        <v>360</v>
      </c>
      <c r="M46" s="49"/>
      <c r="N46" s="246" t="str">
        <f>IF(C46="","",'OPĆI DIO'!$C$1)</f>
        <v>23368 SVEUČILIŠTE U SPLITU - KATOLIČKI BOGOSLOVNI FAKULTET</v>
      </c>
      <c r="O46" s="40" t="str">
        <f t="shared" si="5"/>
        <v>329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61</v>
      </c>
      <c r="D47" s="45" t="str">
        <f t="shared" si="1"/>
        <v>Donacije</v>
      </c>
      <c r="E47" s="50">
        <v>3237</v>
      </c>
      <c r="F47" s="45" t="str">
        <f t="shared" si="2"/>
        <v>Intelektualne i osobne usluge</v>
      </c>
      <c r="G47" s="329" t="s">
        <v>62</v>
      </c>
      <c r="H47" s="45" t="str">
        <f t="shared" si="3"/>
        <v>REDOVNA DJELATNOST SVEUČILIŠTA U SPLITU</v>
      </c>
      <c r="I47" s="45" t="str">
        <f t="shared" si="4"/>
        <v>0942</v>
      </c>
      <c r="J47" s="224">
        <v>3000</v>
      </c>
      <c r="K47" s="224">
        <v>3000</v>
      </c>
      <c r="L47" s="224">
        <v>3000</v>
      </c>
      <c r="M47" s="49"/>
      <c r="N47" s="246" t="str">
        <f>IF(C47="","",'OPĆI DIO'!$C$1)</f>
        <v>23368 SVEUČILIŠTE U SPLITU - KATOLIČKI BOGOSLOVNI FAKULTET</v>
      </c>
      <c r="O47" s="40" t="str">
        <f t="shared" si="5"/>
        <v>323</v>
      </c>
      <c r="P47" s="40" t="str">
        <f t="shared" si="6"/>
        <v>32</v>
      </c>
      <c r="Q47" s="40" t="str">
        <f t="shared" si="7"/>
        <v>61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61</v>
      </c>
      <c r="D48" s="45" t="str">
        <f t="shared" si="1"/>
        <v>Donacije</v>
      </c>
      <c r="E48" s="50">
        <v>3239</v>
      </c>
      <c r="F48" s="45" t="str">
        <f t="shared" si="2"/>
        <v>Ostale usluge</v>
      </c>
      <c r="G48" s="329" t="s">
        <v>62</v>
      </c>
      <c r="H48" s="45" t="str">
        <f t="shared" si="3"/>
        <v>REDOVNA DJELATNOST SVEUČILIŠTA U SPLITU</v>
      </c>
      <c r="I48" s="45" t="str">
        <f t="shared" si="4"/>
        <v>0942</v>
      </c>
      <c r="J48" s="224">
        <v>2000</v>
      </c>
      <c r="K48" s="224">
        <v>2000</v>
      </c>
      <c r="L48" s="224">
        <v>2000</v>
      </c>
      <c r="M48" s="49"/>
      <c r="N48" s="246" t="str">
        <f>IF(C48="","",'OPĆI DIO'!$C$1)</f>
        <v>23368 SVEUČILIŠTE U SPLITU - KATOLIČKI BOGOSLOVNI FAKULTET</v>
      </c>
      <c r="O48" s="40" t="str">
        <f t="shared" si="5"/>
        <v>323</v>
      </c>
      <c r="P48" s="40" t="str">
        <f t="shared" si="6"/>
        <v>32</v>
      </c>
      <c r="Q48" s="40" t="str">
        <f t="shared" si="7"/>
        <v>61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61</v>
      </c>
      <c r="D49" s="45" t="str">
        <f t="shared" si="1"/>
        <v>Donacije</v>
      </c>
      <c r="E49" s="50">
        <v>3293</v>
      </c>
      <c r="F49" s="45" t="str">
        <f t="shared" si="2"/>
        <v>Reprezentacija</v>
      </c>
      <c r="G49" s="329" t="s">
        <v>62</v>
      </c>
      <c r="H49" s="45" t="str">
        <f t="shared" si="3"/>
        <v>REDOVNA DJELATNOST SVEUČILIŠTA U SPLITU</v>
      </c>
      <c r="I49" s="45" t="str">
        <f t="shared" si="4"/>
        <v>0942</v>
      </c>
      <c r="J49" s="224">
        <v>1500</v>
      </c>
      <c r="K49" s="224">
        <v>1500</v>
      </c>
      <c r="L49" s="224">
        <v>1500</v>
      </c>
      <c r="M49" s="49"/>
      <c r="N49" s="246" t="str">
        <f>IF(C49="","",'OPĆI DIO'!$C$1)</f>
        <v>23368 SVEUČILIŠTE U SPLITU - KATOLIČKI BOGOSLOVNI FAKULTET</v>
      </c>
      <c r="O49" s="40" t="str">
        <f t="shared" si="5"/>
        <v>329</v>
      </c>
      <c r="P49" s="40" t="str">
        <f t="shared" si="6"/>
        <v>32</v>
      </c>
      <c r="Q49" s="40" t="str">
        <f t="shared" si="7"/>
        <v>61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/>
      </c>
      <c r="B50" s="44" t="str">
        <f>IF(C50="","",VLOOKUP('OPĆI DIO'!$C$1,'OPĆI DIO'!$N$4:$W$137,9,FALSE))</f>
        <v/>
      </c>
      <c r="C50" s="50"/>
      <c r="D50" s="45" t="str">
        <f t="shared" si="1"/>
        <v/>
      </c>
      <c r="E50" s="50"/>
      <c r="F50" s="45" t="str">
        <f t="shared" si="2"/>
        <v/>
      </c>
      <c r="G50" s="329"/>
      <c r="H50" s="45" t="str">
        <f t="shared" si="3"/>
        <v/>
      </c>
      <c r="I50" s="45" t="str">
        <f t="shared" si="4"/>
        <v/>
      </c>
      <c r="J50" s="224"/>
      <c r="K50" s="224"/>
      <c r="L50" s="224"/>
      <c r="M50" s="49"/>
      <c r="N50" s="246" t="str">
        <f>IF(C50="","",'OPĆI DIO'!$C$1)</f>
        <v/>
      </c>
      <c r="O50" s="40" t="str">
        <f t="shared" si="5"/>
        <v/>
      </c>
      <c r="P50" s="40" t="str">
        <f t="shared" si="6"/>
        <v/>
      </c>
      <c r="Q50" s="40" t="str">
        <f t="shared" si="7"/>
        <v/>
      </c>
      <c r="R50" s="40" t="str">
        <f t="shared" si="8"/>
        <v/>
      </c>
      <c r="S50" s="40" t="str">
        <f t="shared" si="9"/>
        <v/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/>
      </c>
      <c r="B51" s="44" t="str">
        <f>IF(C51="","",VLOOKUP('OPĆI DIO'!$C$1,'OPĆI DIO'!$N$4:$W$137,9,FALSE))</f>
        <v/>
      </c>
      <c r="C51" s="50"/>
      <c r="D51" s="45" t="str">
        <f t="shared" si="1"/>
        <v/>
      </c>
      <c r="E51" s="50"/>
      <c r="F51" s="45" t="str">
        <f t="shared" si="2"/>
        <v/>
      </c>
      <c r="G51" s="329"/>
      <c r="H51" s="45" t="str">
        <f t="shared" si="3"/>
        <v/>
      </c>
      <c r="I51" s="45" t="str">
        <f t="shared" si="4"/>
        <v/>
      </c>
      <c r="J51" s="224"/>
      <c r="K51" s="224"/>
      <c r="L51" s="224"/>
      <c r="M51" s="49"/>
      <c r="N51" s="246" t="str">
        <f>IF(C51="","",'OPĆI DIO'!$C$1)</f>
        <v/>
      </c>
      <c r="O51" s="40" t="str">
        <f t="shared" si="5"/>
        <v/>
      </c>
      <c r="P51" s="40" t="str">
        <f t="shared" si="6"/>
        <v/>
      </c>
      <c r="Q51" s="40" t="str">
        <f t="shared" si="7"/>
        <v/>
      </c>
      <c r="R51" s="40" t="str">
        <f t="shared" si="8"/>
        <v/>
      </c>
      <c r="S51" s="40" t="str">
        <f t="shared" si="9"/>
        <v/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/>
      </c>
      <c r="B52" s="44" t="str">
        <f>IF(C52="","",VLOOKUP('OPĆI DIO'!$C$1,'OPĆI DIO'!$N$4:$W$137,9,FALSE))</f>
        <v/>
      </c>
      <c r="C52" s="50"/>
      <c r="D52" s="45" t="str">
        <f t="shared" si="1"/>
        <v/>
      </c>
      <c r="E52" s="50"/>
      <c r="F52" s="45" t="str">
        <f t="shared" si="2"/>
        <v/>
      </c>
      <c r="G52" s="329"/>
      <c r="H52" s="45" t="str">
        <f t="shared" si="3"/>
        <v/>
      </c>
      <c r="I52" s="45" t="str">
        <f t="shared" si="4"/>
        <v/>
      </c>
      <c r="J52" s="224"/>
      <c r="K52" s="224"/>
      <c r="L52" s="224"/>
      <c r="M52" s="49"/>
      <c r="N52" s="246" t="str">
        <f>IF(C52="","",'OPĆI DIO'!$C$1)</f>
        <v/>
      </c>
      <c r="O52" s="40" t="str">
        <f t="shared" si="5"/>
        <v/>
      </c>
      <c r="P52" s="40" t="str">
        <f t="shared" si="6"/>
        <v/>
      </c>
      <c r="Q52" s="40" t="str">
        <f t="shared" si="7"/>
        <v/>
      </c>
      <c r="R52" s="40" t="str">
        <f t="shared" si="8"/>
        <v/>
      </c>
      <c r="S52" s="40" t="str">
        <f t="shared" si="9"/>
        <v/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/>
      </c>
      <c r="B53" s="44" t="str">
        <f>IF(C53="","",VLOOKUP('OPĆI DIO'!$C$1,'OPĆI DIO'!$N$4:$W$137,9,FALSE))</f>
        <v/>
      </c>
      <c r="C53" s="50"/>
      <c r="D53" s="45" t="str">
        <f t="shared" si="1"/>
        <v/>
      </c>
      <c r="E53" s="50"/>
      <c r="F53" s="45" t="str">
        <f t="shared" si="2"/>
        <v/>
      </c>
      <c r="G53" s="329"/>
      <c r="H53" s="45" t="str">
        <f t="shared" si="3"/>
        <v/>
      </c>
      <c r="I53" s="45" t="str">
        <f t="shared" si="4"/>
        <v/>
      </c>
      <c r="J53" s="224"/>
      <c r="K53" s="224"/>
      <c r="L53" s="224"/>
      <c r="M53" s="49"/>
      <c r="N53" s="246" t="str">
        <f>IF(C53="","",'OPĆI DIO'!$C$1)</f>
        <v/>
      </c>
      <c r="O53" s="40" t="str">
        <f t="shared" si="5"/>
        <v/>
      </c>
      <c r="P53" s="40" t="str">
        <f t="shared" si="6"/>
        <v/>
      </c>
      <c r="Q53" s="40" t="str">
        <f t="shared" si="7"/>
        <v/>
      </c>
      <c r="R53" s="40" t="str">
        <f t="shared" si="8"/>
        <v/>
      </c>
      <c r="S53" s="40" t="str">
        <f t="shared" si="9"/>
        <v/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/>
      </c>
      <c r="B54" s="44" t="str">
        <f>IF(C54="","",VLOOKUP('OPĆI DIO'!$C$1,'OPĆI DIO'!$N$4:$W$137,9,FALSE))</f>
        <v/>
      </c>
      <c r="C54" s="50"/>
      <c r="D54" s="45" t="str">
        <f t="shared" si="1"/>
        <v/>
      </c>
      <c r="E54" s="50"/>
      <c r="F54" s="45" t="str">
        <f t="shared" si="2"/>
        <v/>
      </c>
      <c r="G54" s="329"/>
      <c r="H54" s="45" t="str">
        <f t="shared" si="3"/>
        <v/>
      </c>
      <c r="I54" s="45" t="str">
        <f t="shared" si="4"/>
        <v/>
      </c>
      <c r="J54" s="224"/>
      <c r="K54" s="224"/>
      <c r="L54" s="224"/>
      <c r="M54" s="49"/>
      <c r="N54" s="246" t="str">
        <f>IF(C54="","",'OPĆI DIO'!$C$1)</f>
        <v/>
      </c>
      <c r="O54" s="40" t="str">
        <f t="shared" si="5"/>
        <v/>
      </c>
      <c r="P54" s="40" t="str">
        <f t="shared" si="6"/>
        <v/>
      </c>
      <c r="Q54" s="40" t="str">
        <f t="shared" si="7"/>
        <v/>
      </c>
      <c r="R54" s="40" t="str">
        <f t="shared" si="8"/>
        <v/>
      </c>
      <c r="S54" s="40" t="str">
        <f t="shared" si="9"/>
        <v/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/>
      </c>
      <c r="B55" s="44" t="str">
        <f>IF(C55="","",VLOOKUP('OPĆI DIO'!$C$1,'OPĆI DIO'!$N$4:$W$137,9,FALSE))</f>
        <v/>
      </c>
      <c r="C55" s="50"/>
      <c r="D55" s="45" t="str">
        <f t="shared" si="1"/>
        <v/>
      </c>
      <c r="E55" s="50"/>
      <c r="F55" s="45" t="str">
        <f t="shared" si="2"/>
        <v/>
      </c>
      <c r="G55" s="329"/>
      <c r="H55" s="45" t="str">
        <f t="shared" si="3"/>
        <v/>
      </c>
      <c r="I55" s="45" t="str">
        <f t="shared" si="4"/>
        <v/>
      </c>
      <c r="J55" s="224"/>
      <c r="K55" s="224"/>
      <c r="L55" s="224"/>
      <c r="M55" s="49"/>
      <c r="N55" s="246" t="str">
        <f>IF(C55="","",'OPĆI DIO'!$C$1)</f>
        <v/>
      </c>
      <c r="O55" s="40" t="str">
        <f t="shared" si="5"/>
        <v/>
      </c>
      <c r="P55" s="40" t="str">
        <f t="shared" si="6"/>
        <v/>
      </c>
      <c r="Q55" s="40" t="str">
        <f t="shared" si="7"/>
        <v/>
      </c>
      <c r="R55" s="40" t="str">
        <f t="shared" si="8"/>
        <v/>
      </c>
      <c r="S55" s="40" t="str">
        <f t="shared" si="9"/>
        <v/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/>
      </c>
      <c r="B56" s="44" t="str">
        <f>IF(C56="","",VLOOKUP('OPĆI DIO'!$C$1,'OPĆI DIO'!$N$4:$W$137,9,FALSE))</f>
        <v/>
      </c>
      <c r="C56" s="50"/>
      <c r="D56" s="45" t="str">
        <f t="shared" si="1"/>
        <v/>
      </c>
      <c r="E56" s="50"/>
      <c r="F56" s="45" t="str">
        <f t="shared" si="2"/>
        <v/>
      </c>
      <c r="G56" s="329"/>
      <c r="H56" s="45" t="str">
        <f t="shared" si="3"/>
        <v/>
      </c>
      <c r="I56" s="45" t="str">
        <f t="shared" si="4"/>
        <v/>
      </c>
      <c r="J56" s="224"/>
      <c r="K56" s="224"/>
      <c r="L56" s="224"/>
      <c r="M56" s="49"/>
      <c r="N56" s="246" t="str">
        <f>IF(C56="","",'OPĆI DIO'!$C$1)</f>
        <v/>
      </c>
      <c r="O56" s="40" t="str">
        <f t="shared" si="5"/>
        <v/>
      </c>
      <c r="P56" s="40" t="str">
        <f t="shared" si="6"/>
        <v/>
      </c>
      <c r="Q56" s="40" t="str">
        <f t="shared" si="7"/>
        <v/>
      </c>
      <c r="R56" s="40" t="str">
        <f t="shared" si="8"/>
        <v/>
      </c>
      <c r="S56" s="40" t="str">
        <f t="shared" si="9"/>
        <v/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/>
      </c>
      <c r="B57" s="44" t="str">
        <f>IF(C57="","",VLOOKUP('OPĆI DIO'!$C$1,'OPĆI DIO'!$N$4:$W$137,9,FALSE))</f>
        <v/>
      </c>
      <c r="C57" s="50"/>
      <c r="D57" s="45" t="str">
        <f t="shared" si="1"/>
        <v/>
      </c>
      <c r="E57" s="50"/>
      <c r="F57" s="45" t="str">
        <f t="shared" si="2"/>
        <v/>
      </c>
      <c r="G57" s="329"/>
      <c r="H57" s="45" t="str">
        <f t="shared" si="3"/>
        <v/>
      </c>
      <c r="I57" s="45" t="str">
        <f t="shared" si="4"/>
        <v/>
      </c>
      <c r="J57" s="224"/>
      <c r="K57" s="224"/>
      <c r="L57" s="224"/>
      <c r="M57" s="49"/>
      <c r="N57" s="246" t="str">
        <f>IF(C57="","",'OPĆI DIO'!$C$1)</f>
        <v/>
      </c>
      <c r="O57" s="40" t="str">
        <f t="shared" si="5"/>
        <v/>
      </c>
      <c r="P57" s="40" t="str">
        <f t="shared" si="6"/>
        <v/>
      </c>
      <c r="Q57" s="40" t="str">
        <f t="shared" si="7"/>
        <v/>
      </c>
      <c r="R57" s="40" t="str">
        <f t="shared" si="8"/>
        <v/>
      </c>
      <c r="S57" s="40" t="str">
        <f t="shared" si="9"/>
        <v/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/>
      </c>
      <c r="B58" s="44" t="str">
        <f>IF(C58="","",VLOOKUP('OPĆI DIO'!$C$1,'OPĆI DIO'!$N$4:$W$137,9,FALSE))</f>
        <v/>
      </c>
      <c r="C58" s="50"/>
      <c r="D58" s="45" t="str">
        <f t="shared" si="1"/>
        <v/>
      </c>
      <c r="E58" s="50"/>
      <c r="F58" s="45" t="str">
        <f t="shared" si="2"/>
        <v/>
      </c>
      <c r="G58" s="329"/>
      <c r="H58" s="45" t="str">
        <f t="shared" si="3"/>
        <v/>
      </c>
      <c r="I58" s="45" t="str">
        <f t="shared" si="4"/>
        <v/>
      </c>
      <c r="J58" s="224"/>
      <c r="K58" s="224"/>
      <c r="L58" s="224"/>
      <c r="M58" s="49"/>
      <c r="N58" s="246" t="str">
        <f>IF(C58="","",'OPĆI DIO'!$C$1)</f>
        <v/>
      </c>
      <c r="O58" s="40" t="str">
        <f t="shared" si="5"/>
        <v/>
      </c>
      <c r="P58" s="40" t="str">
        <f t="shared" si="6"/>
        <v/>
      </c>
      <c r="Q58" s="40" t="str">
        <f t="shared" si="7"/>
        <v/>
      </c>
      <c r="R58" s="40" t="str">
        <f t="shared" si="8"/>
        <v/>
      </c>
      <c r="S58" s="40" t="str">
        <f t="shared" si="9"/>
        <v/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/>
      </c>
      <c r="B59" s="44" t="str">
        <f>IF(C59="","",VLOOKUP('OPĆI DIO'!$C$1,'OPĆI DIO'!$N$4:$W$137,9,FALSE))</f>
        <v/>
      </c>
      <c r="C59" s="50"/>
      <c r="D59" s="45" t="str">
        <f t="shared" si="1"/>
        <v/>
      </c>
      <c r="E59" s="50"/>
      <c r="F59" s="45" t="str">
        <f t="shared" si="2"/>
        <v/>
      </c>
      <c r="G59" s="329"/>
      <c r="H59" s="45" t="str">
        <f t="shared" si="3"/>
        <v/>
      </c>
      <c r="I59" s="45" t="str">
        <f t="shared" si="4"/>
        <v/>
      </c>
      <c r="J59" s="224"/>
      <c r="K59" s="224"/>
      <c r="L59" s="224"/>
      <c r="M59" s="49"/>
      <c r="N59" s="246" t="str">
        <f>IF(C59="","",'OPĆI DIO'!$C$1)</f>
        <v/>
      </c>
      <c r="O59" s="40" t="str">
        <f t="shared" si="5"/>
        <v/>
      </c>
      <c r="P59" s="40" t="str">
        <f t="shared" si="6"/>
        <v/>
      </c>
      <c r="Q59" s="40" t="str">
        <f t="shared" si="7"/>
        <v/>
      </c>
      <c r="R59" s="40" t="str">
        <f t="shared" si="8"/>
        <v/>
      </c>
      <c r="S59" s="40" t="str">
        <f t="shared" si="9"/>
        <v/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1"/>
        <v/>
      </c>
      <c r="E60" s="50"/>
      <c r="F60" s="45" t="str">
        <f t="shared" si="2"/>
        <v/>
      </c>
      <c r="G60" s="329"/>
      <c r="H60" s="45" t="str">
        <f t="shared" si="3"/>
        <v/>
      </c>
      <c r="I60" s="45" t="str">
        <f t="shared" si="4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5"/>
        <v/>
      </c>
      <c r="P60" s="40" t="str">
        <f t="shared" si="6"/>
        <v/>
      </c>
      <c r="Q60" s="40" t="str">
        <f t="shared" si="7"/>
        <v/>
      </c>
      <c r="R60" s="40" t="str">
        <f t="shared" si="8"/>
        <v/>
      </c>
      <c r="S60" s="40" t="str">
        <f t="shared" si="9"/>
        <v/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1"/>
        <v/>
      </c>
      <c r="E61" s="50"/>
      <c r="F61" s="45" t="str">
        <f t="shared" si="2"/>
        <v/>
      </c>
      <c r="G61" s="329"/>
      <c r="H61" s="45" t="str">
        <f t="shared" si="3"/>
        <v/>
      </c>
      <c r="I61" s="45" t="str">
        <f t="shared" si="4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5"/>
        <v/>
      </c>
      <c r="P61" s="40" t="str">
        <f t="shared" si="6"/>
        <v/>
      </c>
      <c r="Q61" s="40" t="str">
        <f t="shared" si="7"/>
        <v/>
      </c>
      <c r="R61" s="40" t="str">
        <f t="shared" si="8"/>
        <v/>
      </c>
      <c r="S61" s="40" t="str">
        <f t="shared" si="9"/>
        <v/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J3" sqref="J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52</v>
      </c>
      <c r="B3" s="45" t="str">
        <f t="shared" ref="B3" si="0">IFERROR(VLOOKUP(A3,$V$6:$W$23,2,FALSE),"")</f>
        <v>Ostale pomoći</v>
      </c>
      <c r="C3" s="333">
        <v>3111</v>
      </c>
      <c r="D3" s="45" t="str">
        <f>IFERROR(VLOOKUP(C3,$Y$5:$AA$129,2,FALSE),"")</f>
        <v>Plaće za redovan rad</v>
      </c>
      <c r="E3" s="328" t="s">
        <v>718</v>
      </c>
      <c r="F3" s="45" t="str">
        <f>IFERROR(VLOOKUP(E3,$AE$6:$AF$1090,2,FALSE),"")</f>
        <v>ERASMUS+  Partnerske zemlje KA107 Odlazne i dolazne mobilnosti studenata i osoblja Sveučilišta u Splitu</v>
      </c>
      <c r="G3" s="45" t="str">
        <f>IFERROR(VLOOKUP(E3,$AE$6:$AH$1090,4,FALSE),"")</f>
        <v>0942</v>
      </c>
      <c r="H3" s="224">
        <v>43524</v>
      </c>
      <c r="I3" s="224">
        <v>12656</v>
      </c>
      <c r="J3" s="224">
        <v>0</v>
      </c>
      <c r="K3" s="93"/>
      <c r="L3" s="92"/>
      <c r="M3" s="92"/>
      <c r="N3" s="93"/>
      <c r="O3" s="218"/>
      <c r="P3" s="49"/>
      <c r="Q3" s="246" t="str">
        <f>IF(C3="","",'OPĆI DIO'!$C$1)</f>
        <v>23368 SVEUČILIŠTE U SPLITU - KATOLIČKI BOGOSLOVNI FAKULTET</v>
      </c>
      <c r="R3" s="40" t="str">
        <f>LEFT(C3,3)</f>
        <v>311</v>
      </c>
      <c r="S3" s="40" t="str">
        <f>LEFT(C3,2)</f>
        <v>31</v>
      </c>
      <c r="T3" s="40" t="str">
        <f>MID(G3,2,2)</f>
        <v>94</v>
      </c>
      <c r="U3" s="40" t="str">
        <f>LEFT(C3,1)</f>
        <v>3</v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J5" sqref="J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6000</v>
      </c>
      <c r="E5" s="335"/>
      <c r="F5" s="335"/>
      <c r="G5" s="336">
        <v>1000</v>
      </c>
      <c r="H5" s="335"/>
      <c r="I5" s="335">
        <v>5000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23368 SVEUČILIŠTE U SPLITU - KATOLIČKI BOGOSLOVNI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1806302</v>
      </c>
      <c r="E6" s="6">
        <f>'A.2 PRIHODI I RASHODI IF'!E7</f>
        <v>1722278</v>
      </c>
      <c r="F6" s="6">
        <f>'A.2 PRIHODI I RASHODI IF'!E8</f>
        <v>0</v>
      </c>
      <c r="G6" s="6">
        <f>'A.2 PRIHODI I RASHODI IF'!E10</f>
        <v>8000</v>
      </c>
      <c r="H6" s="6">
        <f>'A.2 PRIHODI I RASHODI IF'!E12</f>
        <v>0</v>
      </c>
      <c r="I6" s="6">
        <f>'A.2 PRIHODI I RASHODI IF'!E13+'B.2 RAČUN FINANC IF'!E7</f>
        <v>26000</v>
      </c>
      <c r="J6" s="6">
        <f>'A.2 PRIHODI I RASHODI IF'!E15</f>
        <v>0</v>
      </c>
      <c r="K6" s="6">
        <f>'A.2 PRIHODI I RASHODI IF'!E16</f>
        <v>43524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6500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23368 SVEUČILIŠTE U SPLITU - KATOLIČKI BOGOSLOVNI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-4600</v>
      </c>
      <c r="E7" s="337"/>
      <c r="F7" s="337"/>
      <c r="G7" s="337">
        <v>-600</v>
      </c>
      <c r="H7" s="337"/>
      <c r="I7" s="337">
        <v>-4000</v>
      </c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23368 SVEUČILIŠTE U SPLITU - KATOLIČKI BOGOSLOVNI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1807702</v>
      </c>
      <c r="E8" s="6">
        <f>+E5+E6+E7</f>
        <v>1722278</v>
      </c>
      <c r="F8" s="6">
        <f t="shared" ref="F8:W8" si="1">+F5+F6+F7</f>
        <v>0</v>
      </c>
      <c r="G8" s="6">
        <f t="shared" si="1"/>
        <v>8400</v>
      </c>
      <c r="H8" s="6">
        <f t="shared" si="1"/>
        <v>0</v>
      </c>
      <c r="I8" s="6">
        <f t="shared" si="1"/>
        <v>27000</v>
      </c>
      <c r="J8" s="6">
        <f t="shared" si="1"/>
        <v>0</v>
      </c>
      <c r="K8" s="6">
        <f t="shared" si="1"/>
        <v>43524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6500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23368 SVEUČILIŠTE U SPLITU - KATOLIČKI BOGOSLOVNI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1807702</v>
      </c>
      <c r="E9" s="6">
        <f>'A.2 PRIHODI I RASHODI IF'!E32</f>
        <v>1722278</v>
      </c>
      <c r="F9" s="6">
        <f>'A.2 PRIHODI I RASHODI IF'!E33</f>
        <v>0</v>
      </c>
      <c r="G9" s="6">
        <f>'A.2 PRIHODI I RASHODI IF'!E35+'B.2 RAČUN FINANC IF'!E14</f>
        <v>8400</v>
      </c>
      <c r="H9" s="6">
        <f>'A.2 PRIHODI I RASHODI IF'!E37</f>
        <v>0</v>
      </c>
      <c r="I9" s="6">
        <f>'A.2 PRIHODI I RASHODI IF'!E38</f>
        <v>27000</v>
      </c>
      <c r="J9" s="6">
        <f>'A.2 PRIHODI I RASHODI IF'!E40</f>
        <v>0</v>
      </c>
      <c r="K9" s="6">
        <f>'A.2 PRIHODI I RASHODI IF'!E41</f>
        <v>43524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6500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23368 SVEUČILIŠTE U SPLITU - KATOLIČKI BOGOSLOVNI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23368 SVEUČILIŠTE U SPLITU - KATOLIČKI BOGOSLOVNI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23368 SVEUČILIŠTE U SPLITU - KATOLIČKI BOGOSLOVNI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23368 SVEUČILIŠTE U SPLITU - KATOLIČKI BOGOSLOVNI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4600</v>
      </c>
      <c r="E13" s="84">
        <f t="shared" ref="E13:W13" si="4">-E7</f>
        <v>0</v>
      </c>
      <c r="F13" s="84">
        <f t="shared" si="4"/>
        <v>0</v>
      </c>
      <c r="G13" s="84">
        <f t="shared" si="4"/>
        <v>600</v>
      </c>
      <c r="H13" s="84">
        <f t="shared" si="4"/>
        <v>0</v>
      </c>
      <c r="I13" s="84">
        <f t="shared" si="4"/>
        <v>4000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23368 SVEUČILIŠTE U SPLITU - KATOLIČKI BOGOSLOVNI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1786025</v>
      </c>
      <c r="E14" s="6">
        <f>'A.2 PRIHODI I RASHODI IF'!F7</f>
        <v>1730369</v>
      </c>
      <c r="F14" s="6">
        <f>'A.2 PRIHODI I RASHODI IF'!F8</f>
        <v>0</v>
      </c>
      <c r="G14" s="6">
        <f>'A.2 PRIHODI I RASHODI IF'!F10</f>
        <v>10000</v>
      </c>
      <c r="H14" s="6">
        <f>'A.2 PRIHODI I RASHODI IF'!F12</f>
        <v>0</v>
      </c>
      <c r="I14" s="6">
        <f>'A.2 PRIHODI I RASHODI IF'!F13+'B.2 RAČUN FINANC IF'!F7</f>
        <v>26500</v>
      </c>
      <c r="J14" s="6">
        <f>'A.2 PRIHODI I RASHODI IF'!F15</f>
        <v>0</v>
      </c>
      <c r="K14" s="6">
        <f>'A.2 PRIHODI I RASHODI IF'!F16</f>
        <v>12656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6500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23368 SVEUČILIŠTE U SPLITU - KATOLIČKI BOGOSLOVNI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-2800</v>
      </c>
      <c r="E15" s="338"/>
      <c r="F15" s="338"/>
      <c r="G15" s="338">
        <v>-300</v>
      </c>
      <c r="H15" s="338"/>
      <c r="I15" s="338">
        <v>-2500</v>
      </c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23368 SVEUČILIŠTE U SPLITU - KATOLIČKI BOGOSLOVNI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1787825</v>
      </c>
      <c r="E16" s="6">
        <f>+E13+E14+E15</f>
        <v>1730369</v>
      </c>
      <c r="F16" s="6">
        <f t="shared" ref="F16:W16" si="5">+F13+F14+F15</f>
        <v>0</v>
      </c>
      <c r="G16" s="6">
        <f t="shared" si="5"/>
        <v>10300</v>
      </c>
      <c r="H16" s="6">
        <f t="shared" si="5"/>
        <v>0</v>
      </c>
      <c r="I16" s="6">
        <f t="shared" si="5"/>
        <v>28000</v>
      </c>
      <c r="J16" s="6">
        <f t="shared" si="5"/>
        <v>0</v>
      </c>
      <c r="K16" s="6">
        <f t="shared" si="5"/>
        <v>12656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6500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23368 SVEUČILIŠTE U SPLITU - KATOLIČKI BOGOSLOVNI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1787825</v>
      </c>
      <c r="E17" s="6">
        <f>'A.2 PRIHODI I RASHODI IF'!F32</f>
        <v>1730369</v>
      </c>
      <c r="F17" s="6">
        <f>'A.2 PRIHODI I RASHODI IF'!F33</f>
        <v>0</v>
      </c>
      <c r="G17" s="6">
        <f>'A.2 PRIHODI I RASHODI IF'!F35+'B.2 RAČUN FINANC IF'!F14</f>
        <v>10300</v>
      </c>
      <c r="H17" s="6">
        <f>'A.2 PRIHODI I RASHODI IF'!F37</f>
        <v>0</v>
      </c>
      <c r="I17" s="6">
        <f>'A.2 PRIHODI I RASHODI IF'!F38</f>
        <v>28000</v>
      </c>
      <c r="J17" s="6">
        <f>'A.2 PRIHODI I RASHODI IF'!F40</f>
        <v>0</v>
      </c>
      <c r="K17" s="6">
        <f>'A.2 PRIHODI I RASHODI IF'!F41</f>
        <v>12656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6500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23368 SVEUČILIŠTE U SPLITU - KATOLIČKI BOGOSLOVNI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23368 SVEUČILIŠTE U SPLITU - KATOLIČKI BOGOSLOVNI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23368 SVEUČILIŠTE U SPLITU - KATOLIČKI BOGOSLOVNI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23368 SVEUČILIŠTE U SPLITU - KATOLIČKI BOGOSLOVNI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2800</v>
      </c>
      <c r="E21" s="84">
        <f t="shared" ref="E21:W21" si="8">-E15</f>
        <v>0</v>
      </c>
      <c r="F21" s="84">
        <f t="shared" si="8"/>
        <v>0</v>
      </c>
      <c r="G21" s="84">
        <f t="shared" si="8"/>
        <v>300</v>
      </c>
      <c r="H21" s="84">
        <f t="shared" si="8"/>
        <v>0</v>
      </c>
      <c r="I21" s="84">
        <f t="shared" si="8"/>
        <v>2500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23368 SVEUČILIŠTE U SPLITU - KATOLIČKI BOGOSLOVNI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1784000</v>
      </c>
      <c r="E22" s="6">
        <f>'A.2 PRIHODI I RASHODI IF'!G7</f>
        <v>1738500</v>
      </c>
      <c r="F22" s="6">
        <f>'A.2 PRIHODI I RASHODI IF'!G8</f>
        <v>0</v>
      </c>
      <c r="G22" s="6">
        <f>'A.2 PRIHODI I RASHODI IF'!G10</f>
        <v>12000</v>
      </c>
      <c r="H22" s="6">
        <f>'A.2 PRIHODI I RASHODI IF'!G12</f>
        <v>0</v>
      </c>
      <c r="I22" s="6">
        <f>'A.2 PRIHODI I RASHODI IF'!G13+'B.2 RAČUN FINANC IF'!G7</f>
        <v>27000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6500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23368 SVEUČILIŠTE U SPLITU - KATOLIČKI BOGOSLOVNI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-1500</v>
      </c>
      <c r="E23" s="338"/>
      <c r="F23" s="338"/>
      <c r="G23" s="338"/>
      <c r="H23" s="338"/>
      <c r="I23" s="338">
        <v>-1500</v>
      </c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23368 SVEUČILIŠTE U SPLITU - KATOLIČKI BOGOSLOVNI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1785300</v>
      </c>
      <c r="E24" s="6">
        <f>+E21+E22+E23</f>
        <v>1738500</v>
      </c>
      <c r="F24" s="6">
        <f t="shared" ref="F24:W24" si="9">+F21+F22+F23</f>
        <v>0</v>
      </c>
      <c r="G24" s="6">
        <f t="shared" si="9"/>
        <v>12300</v>
      </c>
      <c r="H24" s="6">
        <f t="shared" si="9"/>
        <v>0</v>
      </c>
      <c r="I24" s="6">
        <f t="shared" si="9"/>
        <v>28000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6500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23368 SVEUČILIŠTE U SPLITU - KATOLIČKI BOGOSLOVNI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1785300</v>
      </c>
      <c r="E25" s="6">
        <f>'A.2 PRIHODI I RASHODI IF'!G32</f>
        <v>1738500</v>
      </c>
      <c r="F25" s="6">
        <f>'A.2 PRIHODI I RASHODI IF'!G33</f>
        <v>0</v>
      </c>
      <c r="G25" s="6">
        <f>'A.2 PRIHODI I RASHODI IF'!G35+'B.2 RAČUN FINANC IF'!G14</f>
        <v>12300</v>
      </c>
      <c r="H25" s="6">
        <f>'A.2 PRIHODI I RASHODI IF'!G37</f>
        <v>0</v>
      </c>
      <c r="I25" s="6">
        <f>'A.2 PRIHODI I RASHODI IF'!G38</f>
        <v>28000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6500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23368 SVEUČILIŠTE U SPLITU - KATOLIČKI BOGOSLOVNI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23368 SVEUČILIŠTE U SPLITU - KATOLIČKI BOGOSLOVNI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abSelected="1" topLeftCell="A16" zoomScale="90" zoomScaleNormal="90" workbookViewId="0">
      <selection activeCell="D37" sqref="D37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1668800</v>
      </c>
      <c r="E10" s="317">
        <f t="shared" ref="E10:H10" si="0">+E11+E19</f>
        <v>1761978</v>
      </c>
      <c r="F10" s="317">
        <f t="shared" si="0"/>
        <v>1806302</v>
      </c>
      <c r="G10" s="317">
        <f t="shared" si="0"/>
        <v>1786025</v>
      </c>
      <c r="H10" s="317">
        <f t="shared" si="0"/>
        <v>1784000</v>
      </c>
      <c r="I10" s="315" t="str">
        <f>'OPĆI DIO'!$C$1</f>
        <v>23368 SVEUČILIŠTE U SPLITU - KATOLIČKI BOGOSLOVNI FAKULTET</v>
      </c>
    </row>
    <row r="11" spans="1:10">
      <c r="A11" s="277">
        <v>6</v>
      </c>
      <c r="B11" s="277"/>
      <c r="C11" s="277" t="s">
        <v>4782</v>
      </c>
      <c r="D11" s="309">
        <f>SUM(D12:D18)</f>
        <v>1668800</v>
      </c>
      <c r="E11" s="309">
        <f t="shared" ref="E11:H11" si="1">SUM(E12:E18)</f>
        <v>1761978</v>
      </c>
      <c r="F11" s="309">
        <f t="shared" si="1"/>
        <v>1806302</v>
      </c>
      <c r="G11" s="309">
        <f t="shared" si="1"/>
        <v>1786025</v>
      </c>
      <c r="H11" s="309">
        <f t="shared" si="1"/>
        <v>1784000</v>
      </c>
      <c r="I11" s="315" t="str">
        <f>'OPĆI DIO'!$C$1</f>
        <v>23368 SVEUČILIŠTE U SPLITU - KATOLIČKI BOGOSLOVNI FAKULTET</v>
      </c>
    </row>
    <row r="12" spans="1:10">
      <c r="A12" s="277"/>
      <c r="B12" s="278" t="s">
        <v>3887</v>
      </c>
      <c r="C12" s="278" t="s">
        <v>3886</v>
      </c>
      <c r="D12" s="350"/>
      <c r="E12" s="350">
        <v>0</v>
      </c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23368 SVEUČILIŠTE U SPLITU - KATOLIČKI BOGOSLOVNI FAKULTET</v>
      </c>
    </row>
    <row r="13" spans="1:10" ht="30">
      <c r="A13" s="277"/>
      <c r="B13" s="278" t="s">
        <v>3889</v>
      </c>
      <c r="C13" s="278" t="s">
        <v>3888</v>
      </c>
      <c r="D13" s="350">
        <v>71316</v>
      </c>
      <c r="E13" s="350">
        <v>0</v>
      </c>
      <c r="F13" s="340">
        <f>SUMIF('Unos prihoda i primitaka'!$L$3:$L$501,$B13,'Unos prihoda i primitaka'!G$3:G$501)</f>
        <v>43524</v>
      </c>
      <c r="G13" s="340">
        <f>SUMIF('Unos prihoda i primitaka'!$L$3:$L$501,$B13,'Unos prihoda i primitaka'!H$3:H$501)</f>
        <v>12656</v>
      </c>
      <c r="H13" s="340">
        <f>SUMIF('Unos prihoda i primitaka'!$L$3:$L$501,$B13,'Unos prihoda i primitaka'!I$3:I$501)</f>
        <v>0</v>
      </c>
      <c r="I13" s="315" t="str">
        <f>'OPĆI DIO'!$C$1</f>
        <v>23368 SVEUČILIŠTE U SPLITU - KATOLIČKI BOGOSLOVNI FAKULTET</v>
      </c>
    </row>
    <row r="14" spans="1:10">
      <c r="A14" s="277"/>
      <c r="B14" s="278" t="s">
        <v>3891</v>
      </c>
      <c r="C14" s="278" t="s">
        <v>3890</v>
      </c>
      <c r="D14" s="350">
        <v>8</v>
      </c>
      <c r="E14" s="350">
        <v>0</v>
      </c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23368 SVEUČILIŠTE U SPLITU - KATOLIČKI BOGOSLOVNI FAKULTET</v>
      </c>
    </row>
    <row r="15" spans="1:10" ht="45">
      <c r="A15" s="277"/>
      <c r="B15" s="278" t="s">
        <v>3892</v>
      </c>
      <c r="C15" s="278" t="s">
        <v>3893</v>
      </c>
      <c r="D15" s="350">
        <v>36678</v>
      </c>
      <c r="E15" s="350">
        <v>25000</v>
      </c>
      <c r="F15" s="340">
        <f>SUMIF('Unos prihoda i primitaka'!$L$3:$L$501,$B15,'Unos prihoda i primitaka'!G$3:G$501)</f>
        <v>26000</v>
      </c>
      <c r="G15" s="340">
        <f>SUMIF('Unos prihoda i primitaka'!$L$3:$L$501,$B15,'Unos prihoda i primitaka'!H$3:H$501)</f>
        <v>26500</v>
      </c>
      <c r="H15" s="340">
        <f>SUMIF('Unos prihoda i primitaka'!$L$3:$L$501,$B15,'Unos prihoda i primitaka'!I$3:I$501)</f>
        <v>27000</v>
      </c>
      <c r="I15" s="315" t="str">
        <f>'OPĆI DIO'!$C$1</f>
        <v>23368 SVEUČILIŠTE U SPLITU - KATOLIČKI BOGOSLOVNI FAKULTET</v>
      </c>
    </row>
    <row r="16" spans="1:10" ht="30">
      <c r="A16" s="277"/>
      <c r="B16" s="278" t="s">
        <v>3895</v>
      </c>
      <c r="C16" s="278" t="s">
        <v>3894</v>
      </c>
      <c r="D16" s="350">
        <v>48002</v>
      </c>
      <c r="E16" s="350">
        <v>12500</v>
      </c>
      <c r="F16" s="340">
        <f>SUMIF('Unos prihoda i primitaka'!$L$3:$L$501,$B16,'Unos prihoda i primitaka'!G$3:G$501)</f>
        <v>14500</v>
      </c>
      <c r="G16" s="340">
        <f>SUMIF('Unos prihoda i primitaka'!$L$3:$L$501,$B16,'Unos prihoda i primitaka'!H$3:H$501)</f>
        <v>16500</v>
      </c>
      <c r="H16" s="340">
        <f>SUMIF('Unos prihoda i primitaka'!$L$3:$L$501,$B16,'Unos prihoda i primitaka'!I$3:I$501)</f>
        <v>18500</v>
      </c>
      <c r="I16" s="315" t="str">
        <f>'OPĆI DIO'!$C$1</f>
        <v>23368 SVEUČILIŠTE U SPLITU - KATOLIČKI BOGOSLOVNI FAKULTET</v>
      </c>
    </row>
    <row r="17" spans="1:9" ht="30">
      <c r="A17" s="277"/>
      <c r="B17" s="278" t="s">
        <v>3898</v>
      </c>
      <c r="C17" s="278" t="s">
        <v>3907</v>
      </c>
      <c r="D17" s="350">
        <v>1512796</v>
      </c>
      <c r="E17" s="350">
        <v>1724478</v>
      </c>
      <c r="F17" s="340">
        <f>SUMIF('Unos prihoda i primitaka'!$L$3:$L$501,$B17,'Unos prihoda i primitaka'!G$3:G$501)</f>
        <v>1722278</v>
      </c>
      <c r="G17" s="340">
        <f>SUMIF('Unos prihoda i primitaka'!$L$3:$L$501,$B17,'Unos prihoda i primitaka'!H$3:H$501)</f>
        <v>1730369</v>
      </c>
      <c r="H17" s="340">
        <f>SUMIF('Unos prihoda i primitaka'!$L$3:$L$501,$B17,'Unos prihoda i primitaka'!I$3:I$501)</f>
        <v>1738500</v>
      </c>
      <c r="I17" s="315" t="str">
        <f>'OPĆI DIO'!$C$1</f>
        <v>23368 SVEUČILIŠTE U SPLITU - KATOLIČKI BOGOSLOVNI FAKULTET</v>
      </c>
    </row>
    <row r="18" spans="1:9">
      <c r="A18" s="277"/>
      <c r="B18" s="278" t="s">
        <v>3897</v>
      </c>
      <c r="C18" s="278" t="s">
        <v>3896</v>
      </c>
      <c r="D18" s="350">
        <v>0</v>
      </c>
      <c r="E18" s="350">
        <v>0</v>
      </c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23368 SVEUČILIŠTE U SPLITU - KATOLIČKI BOGOSLOVNI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23368 SVEUČILIŠTE U SPLITU - KATOLIČKI BOGOSLOVNI FAKULTET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23368 SVEUČILIŠTE U SPLITU - KATOLIČKI BOGOSLOVNI FAKULTET</v>
      </c>
    </row>
    <row r="21" spans="1:9" ht="30">
      <c r="A21" s="279"/>
      <c r="B21" s="280" t="s">
        <v>3901</v>
      </c>
      <c r="C21" s="278" t="s">
        <v>3902</v>
      </c>
      <c r="D21" s="350">
        <v>0</v>
      </c>
      <c r="E21" s="350">
        <v>0</v>
      </c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23368 SVEUČILIŠTE U SPLITU - KATOLIČKI BOGOSLOVNI FAKULTET</v>
      </c>
    </row>
    <row r="24" spans="1:9" ht="30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1666273</v>
      </c>
      <c r="E26" s="339">
        <f t="shared" ref="E26:H26" si="3">+E27+E35</f>
        <v>1765278</v>
      </c>
      <c r="F26" s="339">
        <f t="shared" si="3"/>
        <v>1807702</v>
      </c>
      <c r="G26" s="339">
        <f t="shared" si="3"/>
        <v>1787825</v>
      </c>
      <c r="H26" s="339">
        <f t="shared" si="3"/>
        <v>1785300</v>
      </c>
      <c r="I26" s="315" t="str">
        <f>'OPĆI DIO'!$C$1</f>
        <v>23368 SVEUČILIŠTE U SPLITU - KATOLIČKI BOGOSLOVNI FAKULTET</v>
      </c>
    </row>
    <row r="27" spans="1:9">
      <c r="A27" s="277">
        <v>3</v>
      </c>
      <c r="B27" s="277"/>
      <c r="C27" s="277" t="s">
        <v>4784</v>
      </c>
      <c r="D27" s="308">
        <f>SUM(D28:D34)</f>
        <v>1654086</v>
      </c>
      <c r="E27" s="308">
        <f t="shared" ref="E27:H27" si="4">SUM(E28:E34)</f>
        <v>1760278</v>
      </c>
      <c r="F27" s="308">
        <f t="shared" si="4"/>
        <v>1802702</v>
      </c>
      <c r="G27" s="308">
        <f t="shared" si="4"/>
        <v>1782825</v>
      </c>
      <c r="H27" s="308">
        <f t="shared" si="4"/>
        <v>1780300</v>
      </c>
      <c r="I27" s="315" t="str">
        <f>'OPĆI DIO'!$C$1</f>
        <v>23368 SVEUČILIŠTE U SPLITU - KATOLIČKI BOGOSLOVNI FAKULTET</v>
      </c>
    </row>
    <row r="28" spans="1:9">
      <c r="A28" s="277"/>
      <c r="B28" s="278">
        <v>31</v>
      </c>
      <c r="C28" s="278" t="s">
        <v>195</v>
      </c>
      <c r="D28" s="351">
        <v>1423579</v>
      </c>
      <c r="E28" s="351">
        <v>1615542</v>
      </c>
      <c r="F28" s="342">
        <f>SUMIF('Unos rashoda i izdataka'!$P$3:$P$501,$B28,'Unos rashoda i izdataka'!J$3:J$501)+SUMIF('Unos rashoda P4'!$S$3:$S$501,$B28,'Unos rashoda P4'!H$3:H$501)</f>
        <v>1662319</v>
      </c>
      <c r="G28" s="342">
        <f>SUMIF('Unos rashoda i izdataka'!$P$3:$P$501,$B28,'Unos rashoda i izdataka'!K$3:K$501)+SUMIF('Unos rashoda P4'!$S$3:$S$501,$B28,'Unos rashoda P4'!I$3:I$501)</f>
        <v>1637631</v>
      </c>
      <c r="H28" s="342">
        <f>SUMIF('Unos rashoda i izdataka'!$P$3:$P$501,$B28,'Unos rashoda i izdataka'!L$3:L$501)+SUMIF('Unos rashoda P4'!$S$3:$S$501,$B28,'Unos rashoda P4'!J$3:J$501)</f>
        <v>1632433</v>
      </c>
      <c r="I28" s="315" t="str">
        <f>'OPĆI DIO'!$C$1</f>
        <v>23368 SVEUČILIŠTE U SPLITU - KATOLIČKI BOGOSLOVNI FAKULTET</v>
      </c>
    </row>
    <row r="29" spans="1:9">
      <c r="A29" s="280"/>
      <c r="B29" s="280">
        <v>32</v>
      </c>
      <c r="C29" s="288" t="s">
        <v>196</v>
      </c>
      <c r="D29" s="352">
        <v>228735</v>
      </c>
      <c r="E29" s="352">
        <v>144236</v>
      </c>
      <c r="F29" s="342">
        <f>SUMIF('Unos rashoda i izdataka'!$P$3:$P$501,$B29,'Unos rashoda i izdataka'!J$3:J$501)+SUMIF('Unos rashoda P4'!$S$3:$S$501,$B29,'Unos rashoda P4'!H$3:H$501)</f>
        <v>139883</v>
      </c>
      <c r="G29" s="342">
        <f>SUMIF('Unos rashoda i izdataka'!$P$3:$P$501,$B29,'Unos rashoda i izdataka'!K$3:K$501)+SUMIF('Unos rashoda P4'!$S$3:$S$501,$B29,'Unos rashoda P4'!I$3:I$501)</f>
        <v>144694</v>
      </c>
      <c r="H29" s="342">
        <f>SUMIF('Unos rashoda i izdataka'!$P$3:$P$501,$B29,'Unos rashoda i izdataka'!L$3:L$501)+SUMIF('Unos rashoda P4'!$S$3:$S$501,$B29,'Unos rashoda P4'!J$3:J$501)</f>
        <v>147367</v>
      </c>
      <c r="I29" s="315" t="str">
        <f>'OPĆI DIO'!$C$1</f>
        <v>23368 SVEUČILIŠTE U SPLITU - KATOLIČKI BOGOSLOVNI FAKULTET</v>
      </c>
    </row>
    <row r="30" spans="1:9">
      <c r="A30" s="280"/>
      <c r="B30" s="280">
        <v>34</v>
      </c>
      <c r="C30" s="288" t="s">
        <v>197</v>
      </c>
      <c r="D30" s="352">
        <v>432</v>
      </c>
      <c r="E30" s="352">
        <v>500</v>
      </c>
      <c r="F30" s="342">
        <f>SUMIF('Unos rashoda i izdataka'!$P$3:$P$501,$B30,'Unos rashoda i izdataka'!J$3:J$501)+SUMIF('Unos rashoda P4'!$S$3:$S$501,$B30,'Unos rashoda P4'!H$3:H$501)</f>
        <v>500</v>
      </c>
      <c r="G30" s="342">
        <f>SUMIF('Unos rashoda i izdataka'!$P$3:$P$501,$B30,'Unos rashoda i izdataka'!K$3:K$501)+SUMIF('Unos rashoda P4'!$S$3:$S$501,$B30,'Unos rashoda P4'!I$3:I$501)</f>
        <v>500</v>
      </c>
      <c r="H30" s="342">
        <f>SUMIF('Unos rashoda i izdataka'!$P$3:$P$501,$B30,'Unos rashoda i izdataka'!L$3:L$501)+SUMIF('Unos rashoda P4'!$S$3:$S$501,$B30,'Unos rashoda P4'!J$3:J$501)</f>
        <v>500</v>
      </c>
      <c r="I30" s="315" t="str">
        <f>'OPĆI DIO'!$C$1</f>
        <v>23368 SVEUČILIŠTE U SPLITU - KATOLIČKI BOGOSLOVNI FAKULTET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23368 SVEUČILIŠTE U SPLITU - KATOLIČKI BOGOSLOVNI FAKULTET</v>
      </c>
    </row>
    <row r="32" spans="1:9" ht="30">
      <c r="A32" s="280"/>
      <c r="B32" s="280">
        <v>36</v>
      </c>
      <c r="C32" s="288" t="s">
        <v>198</v>
      </c>
      <c r="D32" s="352">
        <v>0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23368 SVEUČILIŠTE U SPLITU - KATOLIČKI BOGOSLOVNI FAKULTET</v>
      </c>
    </row>
    <row r="33" spans="1:9" ht="30">
      <c r="A33" s="280"/>
      <c r="B33" s="280">
        <v>37</v>
      </c>
      <c r="C33" s="288" t="s">
        <v>245</v>
      </c>
      <c r="D33" s="352">
        <v>13</v>
      </c>
      <c r="E33" s="352">
        <v>0</v>
      </c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23368 SVEUČILIŠTE U SPLITU - KATOLIČKI BOGOSLOVNI FAKULTET</v>
      </c>
    </row>
    <row r="34" spans="1:9">
      <c r="A34" s="280"/>
      <c r="B34" s="280">
        <v>38</v>
      </c>
      <c r="C34" s="288" t="s">
        <v>199</v>
      </c>
      <c r="D34" s="352">
        <v>1327</v>
      </c>
      <c r="E34" s="352">
        <v>0</v>
      </c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23368 SVEUČILIŠTE U SPLITU - KATOLIČKI BOGOSLOVNI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12187</v>
      </c>
      <c r="E35" s="308">
        <f t="shared" ref="E35:H35" si="5">SUM(E36:E40)</f>
        <v>5000</v>
      </c>
      <c r="F35" s="308">
        <f t="shared" si="5"/>
        <v>5000</v>
      </c>
      <c r="G35" s="308">
        <f t="shared" si="5"/>
        <v>5000</v>
      </c>
      <c r="H35" s="308">
        <f t="shared" si="5"/>
        <v>5000</v>
      </c>
      <c r="I35" s="315" t="str">
        <f>'OPĆI DIO'!$C$1</f>
        <v>23368 SVEUČILIŠTE U SPLITU - KATOLIČKI BOGOSLOVNI FAKULTET</v>
      </c>
    </row>
    <row r="36" spans="1:9" ht="30">
      <c r="A36" s="278"/>
      <c r="B36" s="278">
        <v>41</v>
      </c>
      <c r="C36" s="287" t="s">
        <v>246</v>
      </c>
      <c r="D36" s="351">
        <v>0</v>
      </c>
      <c r="E36" s="351">
        <v>0</v>
      </c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23368 SVEUČILIŠTE U SPLITU - KATOLIČKI BOGOSLOVNI FAKULTET</v>
      </c>
    </row>
    <row r="37" spans="1:9" ht="30">
      <c r="A37" s="278"/>
      <c r="B37" s="278">
        <v>42</v>
      </c>
      <c r="C37" s="287" t="s">
        <v>227</v>
      </c>
      <c r="D37" s="351">
        <v>12187</v>
      </c>
      <c r="E37" s="351">
        <v>5000</v>
      </c>
      <c r="F37" s="342">
        <f>SUMIF('Unos rashoda i izdataka'!$P$3:$P$501,$B37,'Unos rashoda i izdataka'!J$3:J$501)+SUMIF('Unos rashoda P4'!$S$3:$S$501,$B37,'Unos rashoda P4'!H$3:H$501)</f>
        <v>5000</v>
      </c>
      <c r="G37" s="342">
        <f>SUMIF('Unos rashoda i izdataka'!$P$3:$P$501,$B37,'Unos rashoda i izdataka'!K$3:K$501)+SUMIF('Unos rashoda P4'!$S$3:$S$501,$B37,'Unos rashoda P4'!I$3:I$501)</f>
        <v>5000</v>
      </c>
      <c r="H37" s="342">
        <f>SUMIF('Unos rashoda i izdataka'!$P$3:$P$501,$B37,'Unos rashoda i izdataka'!L$3:L$501)+SUMIF('Unos rashoda P4'!$S$3:$S$501,$B37,'Unos rashoda P4'!J$3:J$501)</f>
        <v>5000</v>
      </c>
      <c r="I37" s="315" t="str">
        <f>'OPĆI DIO'!$C$1</f>
        <v>23368 SVEUČILIŠTE U SPLITU - KATOLIČKI BOGOSLOVNI FAKULTET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23368 SVEUČILIŠTE U SPLITU - KATOLIČKI BOGOSLOVNI FAKULTET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23368 SVEUČILIŠTE U SPLITU - KATOLIČKI BOGOSLOVNI FAKULTET</v>
      </c>
    </row>
    <row r="40" spans="1:9" ht="30">
      <c r="A40" s="278"/>
      <c r="B40" s="278">
        <v>45</v>
      </c>
      <c r="C40" s="287" t="s">
        <v>200</v>
      </c>
      <c r="D40" s="351">
        <v>0</v>
      </c>
      <c r="E40" s="351">
        <v>0</v>
      </c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23368 SVEUČILIŠTE U SPLITU - KATOLIČKI BOGOSLOVNI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6" activePane="bottomRight" state="frozen"/>
      <selection pane="topRight" activeCell="B1" sqref="B1"/>
      <selection pane="bottomLeft" activeCell="A5" sqref="A5"/>
      <selection pane="bottomRight" activeCell="C42" sqref="C4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1668799.76</v>
      </c>
      <c r="D5" s="310">
        <f>+D6+D9+D11+D14+D25+D28</f>
        <v>1761978</v>
      </c>
      <c r="E5" s="310">
        <f>+E6+E9+E11+E14+E25+E28</f>
        <v>1806302</v>
      </c>
      <c r="F5" s="310">
        <f>+F6+F9+F11+F14+F25+F28</f>
        <v>1786025</v>
      </c>
      <c r="G5" s="310">
        <f>+G6+G9+G11+G14+G25+G28</f>
        <v>1784000</v>
      </c>
      <c r="H5" s="315" t="str">
        <f>'OPĆI DIO'!$C$1</f>
        <v>23368 SVEUČILIŠTE U SPLITU - KATOLIČKI BOGOSLOVNI FAKULTET</v>
      </c>
    </row>
    <row r="6" spans="1:8">
      <c r="A6" s="365">
        <v>1</v>
      </c>
      <c r="B6" s="361" t="s">
        <v>4787</v>
      </c>
      <c r="C6" s="311">
        <f>+C7+C8</f>
        <v>1512796</v>
      </c>
      <c r="D6" s="309">
        <f t="shared" ref="D6:G6" si="0">+D7+D8</f>
        <v>1724478</v>
      </c>
      <c r="E6" s="309">
        <f t="shared" si="0"/>
        <v>1722278</v>
      </c>
      <c r="F6" s="309">
        <f t="shared" si="0"/>
        <v>1730369</v>
      </c>
      <c r="G6" s="309">
        <f t="shared" si="0"/>
        <v>1738500</v>
      </c>
      <c r="H6" s="315" t="str">
        <f>'OPĆI DIO'!$C$1</f>
        <v>23368 SVEUČILIŠTE U SPLITU - KATOLIČKI BOGOSLOVNI FAKULTET</v>
      </c>
    </row>
    <row r="7" spans="1:8">
      <c r="A7" s="365">
        <v>11</v>
      </c>
      <c r="B7" s="362" t="s">
        <v>4788</v>
      </c>
      <c r="C7" s="350">
        <v>1512796</v>
      </c>
      <c r="D7" s="350">
        <v>1724478</v>
      </c>
      <c r="E7" s="340">
        <f>SUMIF('Unos prihoda i primitaka'!$C$3:$C$501,$A7,'Unos prihoda i primitaka'!G$3:G$501)</f>
        <v>1722278</v>
      </c>
      <c r="F7" s="340">
        <f>SUMIF('Unos prihoda i primitaka'!$C$3:$C$501,$A7,'Unos prihoda i primitaka'!H$3:H$501)</f>
        <v>1730369</v>
      </c>
      <c r="G7" s="340">
        <f>SUMIF('Unos prihoda i primitaka'!$C$3:$C$501,$A7,'Unos prihoda i primitaka'!I$3:I$501)</f>
        <v>1738500</v>
      </c>
      <c r="H7" s="315" t="str">
        <f>'OPĆI DIO'!$C$1</f>
        <v>23368 SVEUČILIŠTE U SPLITU - KATOLIČKI BOGOSLOVNI FAKULTET</v>
      </c>
    </row>
    <row r="8" spans="1:8">
      <c r="A8" s="365">
        <v>12</v>
      </c>
      <c r="B8" s="363" t="s">
        <v>4789</v>
      </c>
      <c r="C8" s="350">
        <v>0</v>
      </c>
      <c r="D8" s="350">
        <v>0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23368 SVEUČILIŠTE U SPLITU - KATOLIČKI BOGOSLOVNI FAKULTET</v>
      </c>
    </row>
    <row r="9" spans="1:8" s="348" customFormat="1">
      <c r="A9" s="367">
        <v>3</v>
      </c>
      <c r="B9" s="361" t="s">
        <v>4790</v>
      </c>
      <c r="C9" s="309">
        <f>+C10</f>
        <v>9543</v>
      </c>
      <c r="D9" s="309">
        <f t="shared" ref="D9:G9" si="1">+D10</f>
        <v>6000</v>
      </c>
      <c r="E9" s="309">
        <f t="shared" si="1"/>
        <v>8000</v>
      </c>
      <c r="F9" s="309">
        <f t="shared" si="1"/>
        <v>10000</v>
      </c>
      <c r="G9" s="309">
        <f t="shared" si="1"/>
        <v>12000</v>
      </c>
      <c r="H9" s="315" t="str">
        <f>'OPĆI DIO'!$C$1</f>
        <v>23368 SVEUČILIŠTE U SPLITU - KATOLIČKI BOGOSLOVNI FAKULTET</v>
      </c>
    </row>
    <row r="10" spans="1:8">
      <c r="A10" s="365">
        <v>31</v>
      </c>
      <c r="B10" s="364" t="s">
        <v>4791</v>
      </c>
      <c r="C10" s="350">
        <v>9543</v>
      </c>
      <c r="D10" s="350">
        <v>6000</v>
      </c>
      <c r="E10" s="340">
        <f>SUMIF('Unos prihoda i primitaka'!$C$3:$C$501,$A10,'Unos prihoda i primitaka'!G$3:G$501)</f>
        <v>8000</v>
      </c>
      <c r="F10" s="340">
        <f>SUMIF('Unos prihoda i primitaka'!$C$3:$C$501,$A10,'Unos prihoda i primitaka'!H$3:H$501)</f>
        <v>10000</v>
      </c>
      <c r="G10" s="340">
        <f>SUMIF('Unos prihoda i primitaka'!$C$3:$C$501,$A10,'Unos prihoda i primitaka'!I$3:I$501)</f>
        <v>12000</v>
      </c>
      <c r="H10" s="315" t="str">
        <f>'OPĆI DIO'!$C$1</f>
        <v>23368 SVEUČILIŠTE U SPLITU - KATOLIČKI BOGOSLOVNI FAKULTET</v>
      </c>
    </row>
    <row r="11" spans="1:8" s="348" customFormat="1">
      <c r="A11" s="367">
        <v>4</v>
      </c>
      <c r="B11" s="361" t="s">
        <v>4792</v>
      </c>
      <c r="C11" s="309">
        <f>+C12+C13</f>
        <v>39161.760000000002</v>
      </c>
      <c r="D11" s="309">
        <f t="shared" ref="D11:G11" si="2">+D12+D13</f>
        <v>25000</v>
      </c>
      <c r="E11" s="309">
        <f t="shared" si="2"/>
        <v>26000</v>
      </c>
      <c r="F11" s="309">
        <f t="shared" si="2"/>
        <v>26500</v>
      </c>
      <c r="G11" s="309">
        <f t="shared" si="2"/>
        <v>27000</v>
      </c>
      <c r="H11" s="315" t="str">
        <f>'OPĆI DIO'!$C$1</f>
        <v>23368 SVEUČILIŠTE U SPLITU - KATOLIČKI BOGOSLOVNI FAKULTET</v>
      </c>
    </row>
    <row r="12" spans="1:8">
      <c r="A12" s="365">
        <v>41</v>
      </c>
      <c r="B12" s="364" t="s">
        <v>4793</v>
      </c>
      <c r="C12" s="350">
        <v>0</v>
      </c>
      <c r="D12" s="350">
        <v>0</v>
      </c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23368 SVEUČILIŠTE U SPLITU - KATOLIČKI BOGOSLOVNI FAKULTET</v>
      </c>
    </row>
    <row r="13" spans="1:8">
      <c r="A13" s="368">
        <v>43</v>
      </c>
      <c r="B13" s="364" t="s">
        <v>4794</v>
      </c>
      <c r="C13" s="350">
        <v>39161.760000000002</v>
      </c>
      <c r="D13" s="350">
        <v>25000</v>
      </c>
      <c r="E13" s="340">
        <f>SUMIF('Unos prihoda i primitaka'!$C$3:$C$501,$A13,'Unos prihoda i primitaka'!G$3:G$501)-'B.2 RAČUN FINANC IF'!E7</f>
        <v>26000</v>
      </c>
      <c r="F13" s="340">
        <f>SUMIF('Unos prihoda i primitaka'!$C$3:$C$501,$A13,'Unos prihoda i primitaka'!H$3:H$501)-'B.2 RAČUN FINANC IF'!F7</f>
        <v>26500</v>
      </c>
      <c r="G13" s="340">
        <f>SUMIF('Unos prihoda i primitaka'!$C$3:$C$501,$A13,'Unos prihoda i primitaka'!I$3:I$501)-'B.2 RAČUN FINANC IF'!G7</f>
        <v>27000</v>
      </c>
      <c r="H13" s="315" t="str">
        <f>'OPĆI DIO'!$C$1</f>
        <v>23368 SVEUČILIŠTE U SPLITU - KATOLIČKI BOGOSLOVNI FAKULTET</v>
      </c>
    </row>
    <row r="14" spans="1:8" s="348" customFormat="1">
      <c r="A14" s="367">
        <v>5</v>
      </c>
      <c r="B14" s="361" t="s">
        <v>4795</v>
      </c>
      <c r="C14" s="309">
        <f>SUM(C15:C24)</f>
        <v>71820</v>
      </c>
      <c r="D14" s="309">
        <f>SUM(D15:D24)</f>
        <v>0</v>
      </c>
      <c r="E14" s="309">
        <f>SUM(E15:E24)</f>
        <v>43524</v>
      </c>
      <c r="F14" s="309">
        <f>SUM(F15:F24)</f>
        <v>12656</v>
      </c>
      <c r="G14" s="309">
        <f>SUM(G15:G24)</f>
        <v>0</v>
      </c>
      <c r="H14" s="315" t="str">
        <f>'OPĆI DIO'!$C$1</f>
        <v>23368 SVEUČILIŠTE U SPLITU - KATOLIČKI BOGOSLOVNI FAKULTET</v>
      </c>
    </row>
    <row r="15" spans="1:8">
      <c r="A15" s="365">
        <v>51</v>
      </c>
      <c r="B15" s="364" t="s">
        <v>4796</v>
      </c>
      <c r="C15" s="350">
        <v>0</v>
      </c>
      <c r="D15" s="350">
        <v>0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23368 SVEUČILIŠTE U SPLITU - KATOLIČKI BOGOSLOVNI FAKULTET</v>
      </c>
    </row>
    <row r="16" spans="1:8">
      <c r="A16" s="365">
        <v>52</v>
      </c>
      <c r="B16" s="364" t="s">
        <v>4797</v>
      </c>
      <c r="C16" s="350">
        <v>71820</v>
      </c>
      <c r="D16" s="350">
        <v>0</v>
      </c>
      <c r="E16" s="340">
        <f>SUMIF('Unos prihoda i primitaka'!$C$3:$C$501,$A16,'Unos prihoda i primitaka'!G$3:G$501)</f>
        <v>43524</v>
      </c>
      <c r="F16" s="340">
        <f>SUMIF('Unos prihoda i primitaka'!$C$3:$C$501,$A16,'Unos prihoda i primitaka'!H$3:H$501)</f>
        <v>12656</v>
      </c>
      <c r="G16" s="340">
        <f>SUMIF('Unos prihoda i primitaka'!$C$3:$C$501,$A16,'Unos prihoda i primitaka'!I$3:I$501)</f>
        <v>0</v>
      </c>
      <c r="H16" s="315" t="str">
        <f>'OPĆI DIO'!$C$1</f>
        <v>23368 SVEUČILIŠTE U SPLITU - KATOLIČKI BOGOSLOVNI FAKULTET</v>
      </c>
    </row>
    <row r="17" spans="1:8">
      <c r="A17" s="365">
        <v>552</v>
      </c>
      <c r="B17" s="364" t="s">
        <v>4798</v>
      </c>
      <c r="C17" s="350">
        <v>0</v>
      </c>
      <c r="D17" s="350">
        <v>0</v>
      </c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23368 SVEUČILIŠTE U SPLITU - KATOLIČKI BOGOSLOVNI FAKULTET</v>
      </c>
    </row>
    <row r="18" spans="1:8">
      <c r="A18" s="365">
        <v>559</v>
      </c>
      <c r="B18" s="364" t="s">
        <v>4799</v>
      </c>
      <c r="C18" s="350">
        <v>0</v>
      </c>
      <c r="D18" s="350">
        <v>0</v>
      </c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23368 SVEUČILIŠTE U SPLITU - KATOLIČKI BOGOSLOVNI FAKULTET</v>
      </c>
    </row>
    <row r="19" spans="1:8">
      <c r="A19" s="365">
        <v>561</v>
      </c>
      <c r="B19" s="364" t="s">
        <v>4800</v>
      </c>
      <c r="C19" s="350">
        <v>0</v>
      </c>
      <c r="D19" s="350">
        <v>0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23368 SVEUČILIŠTE U SPLITU - KATOLIČKI BOGOSLOVNI FAKULTET</v>
      </c>
    </row>
    <row r="20" spans="1:8" ht="18" customHeight="1">
      <c r="A20" s="365">
        <v>563</v>
      </c>
      <c r="B20" s="364" t="s">
        <v>4801</v>
      </c>
      <c r="C20" s="350">
        <v>0</v>
      </c>
      <c r="D20" s="350">
        <v>0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23368 SVEUČILIŠTE U SPLITU - KATOLIČKI BOGOSLOVNI FAKULTET</v>
      </c>
    </row>
    <row r="21" spans="1:8" ht="30">
      <c r="A21" s="365">
        <v>573</v>
      </c>
      <c r="B21" s="364" t="s">
        <v>1020</v>
      </c>
      <c r="C21" s="350">
        <v>0</v>
      </c>
      <c r="D21" s="350">
        <v>0</v>
      </c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23368 SVEUČILIŠTE U SPLITU - KATOLIČKI BOGOSLOVNI FAKULTET</v>
      </c>
    </row>
    <row r="22" spans="1:8">
      <c r="A22" s="365">
        <v>575</v>
      </c>
      <c r="B22" s="364" t="s">
        <v>1021</v>
      </c>
      <c r="C22" s="350">
        <v>0</v>
      </c>
      <c r="D22" s="350">
        <v>0</v>
      </c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23368 SVEUČILIŠTE U SPLITU - KATOLIČKI BOGOSLOVNI FAKULTET</v>
      </c>
    </row>
    <row r="23" spans="1:8" ht="30">
      <c r="A23" s="365">
        <v>576</v>
      </c>
      <c r="B23" s="364" t="s">
        <v>4819</v>
      </c>
      <c r="C23" s="350">
        <v>0</v>
      </c>
      <c r="D23" s="350">
        <v>0</v>
      </c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23368 SVEUČILIŠTE U SPLITU - KATOLIČKI BOGOSLOVNI FAKULTET</v>
      </c>
    </row>
    <row r="24" spans="1:8">
      <c r="A24" s="365">
        <v>581</v>
      </c>
      <c r="B24" s="364" t="s">
        <v>4802</v>
      </c>
      <c r="C24" s="350">
        <v>0</v>
      </c>
      <c r="D24" s="350">
        <v>0</v>
      </c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23368 SVEUČILIŠTE U SPLITU - KATOLIČKI BOGOSLOVNI FAKULTET</v>
      </c>
    </row>
    <row r="25" spans="1:8" s="348" customFormat="1">
      <c r="A25" s="367">
        <v>6</v>
      </c>
      <c r="B25" s="361" t="s">
        <v>4803</v>
      </c>
      <c r="C25" s="309">
        <f>SUM(C26:C27)</f>
        <v>35479</v>
      </c>
      <c r="D25" s="309">
        <f t="shared" ref="D25:G25" si="3">SUM(D26:D27)</f>
        <v>6500</v>
      </c>
      <c r="E25" s="309">
        <f>SUM(E26:E27)</f>
        <v>6500</v>
      </c>
      <c r="F25" s="309">
        <f t="shared" si="3"/>
        <v>6500</v>
      </c>
      <c r="G25" s="309">
        <f t="shared" si="3"/>
        <v>6500</v>
      </c>
      <c r="H25" s="315" t="str">
        <f>'OPĆI DIO'!$C$1</f>
        <v>23368 SVEUČILIŠTE U SPLITU - KATOLIČKI BOGOSLOVNI FAKULTET</v>
      </c>
    </row>
    <row r="26" spans="1:8">
      <c r="A26" s="365">
        <v>61</v>
      </c>
      <c r="B26" s="364" t="s">
        <v>4804</v>
      </c>
      <c r="C26" s="350">
        <v>35479</v>
      </c>
      <c r="D26" s="350">
        <v>6500</v>
      </c>
      <c r="E26" s="340">
        <f>SUMIF('Unos prihoda i primitaka'!$C$3:$C$501,$A26,'Unos prihoda i primitaka'!G$3:G$501)</f>
        <v>6500</v>
      </c>
      <c r="F26" s="340">
        <f>SUMIF('Unos prihoda i primitaka'!$C$3:$C$501,$A26,'Unos prihoda i primitaka'!H$3:H$501)</f>
        <v>6500</v>
      </c>
      <c r="G26" s="340">
        <f>SUMIF('Unos prihoda i primitaka'!$C$3:$C$501,$A26,'Unos prihoda i primitaka'!I$3:I$501)</f>
        <v>6500</v>
      </c>
      <c r="H26" s="315" t="str">
        <f>'OPĆI DIO'!$C$1</f>
        <v>23368 SVEUČILIŠTE U SPLITU - KATOLIČKI BOGOSLOVNI FAKULTET</v>
      </c>
    </row>
    <row r="27" spans="1:8">
      <c r="A27" s="365">
        <v>63</v>
      </c>
      <c r="B27" s="364" t="s">
        <v>4805</v>
      </c>
      <c r="C27" s="350">
        <v>0</v>
      </c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23368 SVEUČILIŠTE U SPLITU - KATOLIČKI BOGOSLOVNI FAKULTET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23368 SVEUČILIŠTE U SPLITU - KATOLIČKI BOGOSLOVNI FAKULTET</v>
      </c>
    </row>
    <row r="29" spans="1:8" ht="30">
      <c r="A29" s="365">
        <v>71</v>
      </c>
      <c r="B29" s="364" t="s">
        <v>4807</v>
      </c>
      <c r="C29" s="350">
        <v>0</v>
      </c>
      <c r="D29" s="350">
        <v>0</v>
      </c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23368 SVEUČILIŠTE U SPLITU - KATOLIČKI BOGOSLOVNI FAKULTET</v>
      </c>
    </row>
    <row r="30" spans="1:8" ht="24" customHeight="1">
      <c r="A30" s="365">
        <v>0</v>
      </c>
      <c r="B30" s="360" t="s">
        <v>251</v>
      </c>
      <c r="C30" s="310">
        <f>+C31+C34+C36+C39+C50+C53</f>
        <v>1672428</v>
      </c>
      <c r="D30" s="310">
        <f>+D31+D34+D36+D39+D50+D53</f>
        <v>1765278</v>
      </c>
      <c r="E30" s="310">
        <f>+E31+E34+E36+E39+E50+E53</f>
        <v>1807702</v>
      </c>
      <c r="F30" s="310">
        <f>+F31+F34+F36+F39+F50+F53</f>
        <v>1787825</v>
      </c>
      <c r="G30" s="310">
        <f>+G31+G34+G36+G39+G50+G53</f>
        <v>1785300</v>
      </c>
      <c r="H30" s="315" t="str">
        <f>'OPĆI DIO'!$C$1</f>
        <v>23368 SVEUČILIŠTE U SPLITU - KATOLIČKI BOGOSLOVNI FAKULTET</v>
      </c>
    </row>
    <row r="31" spans="1:8" s="348" customFormat="1">
      <c r="A31" s="367">
        <v>1</v>
      </c>
      <c r="B31" s="361" t="s">
        <v>4787</v>
      </c>
      <c r="C31" s="309">
        <f>+C32+C33</f>
        <v>1512796</v>
      </c>
      <c r="D31" s="309">
        <f t="shared" ref="D31" si="5">+D32+D33</f>
        <v>1724478</v>
      </c>
      <c r="E31" s="309">
        <f t="shared" ref="E31" si="6">+E32+E33</f>
        <v>1722278</v>
      </c>
      <c r="F31" s="309">
        <f t="shared" ref="F31" si="7">+F32+F33</f>
        <v>1730369</v>
      </c>
      <c r="G31" s="309">
        <f t="shared" ref="G31" si="8">+G32+G33</f>
        <v>1738500</v>
      </c>
      <c r="H31" s="315" t="str">
        <f>'OPĆI DIO'!$C$1</f>
        <v>23368 SVEUČILIŠTE U SPLITU - KATOLIČKI BOGOSLOVNI FAKULTET</v>
      </c>
    </row>
    <row r="32" spans="1:8">
      <c r="A32" s="365">
        <v>11</v>
      </c>
      <c r="B32" s="362" t="s">
        <v>4788</v>
      </c>
      <c r="C32" s="350">
        <v>1512796</v>
      </c>
      <c r="D32" s="350">
        <v>1724478</v>
      </c>
      <c r="E32" s="342">
        <f>SUMIF('Unos rashoda i izdataka'!$Q$3:$Q$501,$A32,'Unos rashoda i izdataka'!J$3:J$501)+SUMIF('Unos rashoda P4'!$A$3:$A$501,$A32,'Unos rashoda P4'!H$3:H$501)</f>
        <v>1722278</v>
      </c>
      <c r="F32" s="342">
        <f>SUMIF('Unos rashoda i izdataka'!$Q$3:$Q$501,$A32,'Unos rashoda i izdataka'!K$3:K$501)+SUMIF('Unos rashoda P4'!$A$3:$A$501,$A32,'Unos rashoda P4'!I$3:I$501)</f>
        <v>1730369</v>
      </c>
      <c r="G32" s="342">
        <f>SUMIF('Unos rashoda i izdataka'!$Q$3:$Q$501,$A32,'Unos rashoda i izdataka'!L$3:L$501)+SUMIF('Unos rashoda P4'!$A$3:$A$501,$A32,'Unos rashoda P4'!J$3:J$501)</f>
        <v>1738500</v>
      </c>
      <c r="H32" s="315" t="str">
        <f>'OPĆI DIO'!$C$1</f>
        <v>23368 SVEUČILIŠTE U SPLITU - KATOLIČKI BOGOSLOVNI FAKULTET</v>
      </c>
    </row>
    <row r="33" spans="1:8">
      <c r="A33" s="365">
        <v>12</v>
      </c>
      <c r="B33" s="363" t="s">
        <v>4789</v>
      </c>
      <c r="C33" s="350">
        <v>0</v>
      </c>
      <c r="D33" s="350">
        <v>0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23368 SVEUČILIŠTE U SPLITU - KATOLIČKI BOGOSLOVNI FAKULTET</v>
      </c>
    </row>
    <row r="34" spans="1:8" s="348" customFormat="1">
      <c r="A34" s="367">
        <v>3</v>
      </c>
      <c r="B34" s="361" t="s">
        <v>4790</v>
      </c>
      <c r="C34" s="309">
        <f>+C35</f>
        <v>7645</v>
      </c>
      <c r="D34" s="309">
        <f t="shared" ref="D34:G34" si="9">+D35</f>
        <v>6800</v>
      </c>
      <c r="E34" s="309">
        <f t="shared" si="9"/>
        <v>8400</v>
      </c>
      <c r="F34" s="309">
        <f t="shared" si="9"/>
        <v>10300</v>
      </c>
      <c r="G34" s="309">
        <f t="shared" si="9"/>
        <v>12300</v>
      </c>
      <c r="H34" s="315" t="str">
        <f>'OPĆI DIO'!$C$1</f>
        <v>23368 SVEUČILIŠTE U SPLITU - KATOLIČKI BOGOSLOVNI FAKULTET</v>
      </c>
    </row>
    <row r="35" spans="1:8">
      <c r="A35" s="368">
        <v>31</v>
      </c>
      <c r="B35" s="364" t="s">
        <v>4791</v>
      </c>
      <c r="C35" s="350">
        <v>7645</v>
      </c>
      <c r="D35" s="350">
        <v>6800</v>
      </c>
      <c r="E35" s="342">
        <f>SUMIF('Unos rashoda i izdataka'!$Q$3:$Q$501,$A35,'Unos rashoda i izdataka'!J$3:J$501)+SUMIF('Unos rashoda P4'!$A$3:$A$501,$A35,'Unos rashoda P4'!H$3:H$501)-'B.2 RAČUN FINANC IF'!E13</f>
        <v>8400</v>
      </c>
      <c r="F35" s="342">
        <f>SUMIF('Unos rashoda i izdataka'!$Q$3:$Q$501,$A35,'Unos rashoda i izdataka'!K$3:K$501)+SUMIF('Unos rashoda P4'!$A$3:$A$501,$A35,'Unos rashoda P4'!I$3:I$501)-'B.2 RAČUN FINANC IF'!F13</f>
        <v>10300</v>
      </c>
      <c r="G35" s="342">
        <f>SUMIF('Unos rashoda i izdataka'!$Q$3:$Q$501,$A35,'Unos rashoda i izdataka'!L$3:L$501)+SUMIF('Unos rashoda P4'!$A$3:$A$501,$A35,'Unos rashoda P4'!J$3:J$501)-'B.2 RAČUN FINANC IF'!G13</f>
        <v>12300</v>
      </c>
      <c r="H35" s="315" t="str">
        <f>'OPĆI DIO'!$C$1</f>
        <v>23368 SVEUČILIŠTE U SPLITU - KATOLIČKI BOGOSLOVNI FAKULTET</v>
      </c>
    </row>
    <row r="36" spans="1:8" s="348" customFormat="1">
      <c r="A36" s="367">
        <v>4</v>
      </c>
      <c r="B36" s="361" t="s">
        <v>4792</v>
      </c>
      <c r="C36" s="309">
        <f>+C37+C38</f>
        <v>38398</v>
      </c>
      <c r="D36" s="309">
        <f t="shared" ref="D36:G36" si="10">+D37+D38</f>
        <v>27500</v>
      </c>
      <c r="E36" s="309">
        <f>+E37+E38</f>
        <v>27000</v>
      </c>
      <c r="F36" s="309">
        <f t="shared" si="10"/>
        <v>28000</v>
      </c>
      <c r="G36" s="309">
        <f t="shared" si="10"/>
        <v>28000</v>
      </c>
      <c r="H36" s="315" t="str">
        <f>'OPĆI DIO'!$C$1</f>
        <v>23368 SVEUČILIŠTE U SPLITU - KATOLIČKI BOGOSLOVNI FAKULTET</v>
      </c>
    </row>
    <row r="37" spans="1:8">
      <c r="A37" s="365">
        <v>41</v>
      </c>
      <c r="B37" s="364" t="s">
        <v>4793</v>
      </c>
      <c r="C37" s="350">
        <v>0</v>
      </c>
      <c r="D37" s="350">
        <v>0</v>
      </c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23368 SVEUČILIŠTE U SPLITU - KATOLIČKI BOGOSLOVNI FAKULTET</v>
      </c>
    </row>
    <row r="38" spans="1:8">
      <c r="A38" s="365">
        <v>43</v>
      </c>
      <c r="B38" s="364" t="s">
        <v>4794</v>
      </c>
      <c r="C38" s="350">
        <v>38398</v>
      </c>
      <c r="D38" s="350">
        <v>27500</v>
      </c>
      <c r="E38" s="342">
        <f>SUMIF('Unos rashoda i izdataka'!$Q$3:$Q$501,$A38,'Unos rashoda i izdataka'!J$3:J$501)+SUMIF('Unos rashoda P4'!$A$3:$A$501,$A38,'Unos rashoda P4'!H$3:H$501)</f>
        <v>27000</v>
      </c>
      <c r="F38" s="342">
        <f>SUMIF('Unos rashoda i izdataka'!$Q$3:$Q$501,$A38,'Unos rashoda i izdataka'!K$3:K$501)+SUMIF('Unos rashoda P4'!$A$3:$A$501,$A38,'Unos rashoda P4'!I$3:I$501)</f>
        <v>28000</v>
      </c>
      <c r="G38" s="342">
        <f>SUMIF('Unos rashoda i izdataka'!$Q$3:$Q$501,$A38,'Unos rashoda i izdataka'!L$3:L$501)+SUMIF('Unos rashoda P4'!$A$3:$A$501,$A38,'Unos rashoda P4'!J$3:J$501)</f>
        <v>28000</v>
      </c>
      <c r="H38" s="315" t="str">
        <f>'OPĆI DIO'!$C$1</f>
        <v>23368 SVEUČILIŠTE U SPLITU - KATOLIČKI BOGOSLOVNI FAKULTET</v>
      </c>
    </row>
    <row r="39" spans="1:8" s="348" customFormat="1">
      <c r="A39" s="367">
        <v>5</v>
      </c>
      <c r="B39" s="361" t="s">
        <v>4795</v>
      </c>
      <c r="C39" s="309">
        <f>SUM(C40:C49)</f>
        <v>79374</v>
      </c>
      <c r="D39" s="309">
        <f>SUM(D40:D49)</f>
        <v>0</v>
      </c>
      <c r="E39" s="309">
        <f>SUM(E40:E49)</f>
        <v>43524</v>
      </c>
      <c r="F39" s="309">
        <f>SUM(F40:F49)</f>
        <v>12656</v>
      </c>
      <c r="G39" s="309">
        <f>SUM(G40:G49)</f>
        <v>0</v>
      </c>
      <c r="H39" s="315" t="str">
        <f>'OPĆI DIO'!$C$1</f>
        <v>23368 SVEUČILIŠTE U SPLITU - KATOLIČKI BOGOSLOVNI FAKULTET</v>
      </c>
    </row>
    <row r="40" spans="1:8">
      <c r="A40" s="365">
        <v>51</v>
      </c>
      <c r="B40" s="364" t="s">
        <v>4796</v>
      </c>
      <c r="C40" s="350">
        <v>0</v>
      </c>
      <c r="D40" s="350">
        <v>0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23368 SVEUČILIŠTE U SPLITU - KATOLIČKI BOGOSLOVNI FAKULTET</v>
      </c>
    </row>
    <row r="41" spans="1:8">
      <c r="A41" s="365">
        <v>52</v>
      </c>
      <c r="B41" s="364" t="s">
        <v>4797</v>
      </c>
      <c r="C41" s="350">
        <v>79374</v>
      </c>
      <c r="D41" s="350">
        <v>0</v>
      </c>
      <c r="E41" s="342">
        <f>SUMIF('Unos rashoda i izdataka'!$Q$3:$Q$501,$A41,'Unos rashoda i izdataka'!J$3:J$501)+SUMIF('Unos rashoda P4'!$A$3:$A$501,$A41,'Unos rashoda P4'!H$3:H$501)</f>
        <v>43524</v>
      </c>
      <c r="F41" s="342">
        <f>SUMIF('Unos rashoda i izdataka'!$Q$3:$Q$501,$A41,'Unos rashoda i izdataka'!K$3:K$501)+SUMIF('Unos rashoda P4'!$A$3:$A$501,$A41,'Unos rashoda P4'!I$3:I$501)</f>
        <v>12656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23368 SVEUČILIŠTE U SPLITU - KATOLIČKI BOGOSLOVNI FAKULTET</v>
      </c>
    </row>
    <row r="42" spans="1:8">
      <c r="A42" s="365">
        <v>552</v>
      </c>
      <c r="B42" s="364" t="s">
        <v>4798</v>
      </c>
      <c r="C42" s="350">
        <v>0</v>
      </c>
      <c r="D42" s="350">
        <v>0</v>
      </c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23368 SVEUČILIŠTE U SPLITU - KATOLIČKI BOGOSLOVNI FAKULTET</v>
      </c>
    </row>
    <row r="43" spans="1:8">
      <c r="A43" s="365">
        <v>559</v>
      </c>
      <c r="B43" s="364" t="s">
        <v>4799</v>
      </c>
      <c r="C43" s="350">
        <v>0</v>
      </c>
      <c r="D43" s="350">
        <v>0</v>
      </c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23368 SVEUČILIŠTE U SPLITU - KATOLIČKI BOGOSLOVNI FAKULTET</v>
      </c>
    </row>
    <row r="44" spans="1:8">
      <c r="A44" s="365">
        <v>561</v>
      </c>
      <c r="B44" s="364" t="s">
        <v>4800</v>
      </c>
      <c r="C44" s="350">
        <v>0</v>
      </c>
      <c r="D44" s="350">
        <v>0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23368 SVEUČILIŠTE U SPLITU - KATOLIČKI BOGOSLOVNI FAKULTET</v>
      </c>
    </row>
    <row r="45" spans="1:8" ht="20.25" customHeight="1">
      <c r="A45" s="365">
        <v>563</v>
      </c>
      <c r="B45" s="364" t="s">
        <v>4801</v>
      </c>
      <c r="C45" s="350">
        <v>0</v>
      </c>
      <c r="D45" s="350">
        <v>0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23368 SVEUČILIŠTE U SPLITU - KATOLIČKI BOGOSLOVNI FAKULTET</v>
      </c>
    </row>
    <row r="46" spans="1:8" ht="30">
      <c r="A46" s="365">
        <v>573</v>
      </c>
      <c r="B46" s="364" t="s">
        <v>1020</v>
      </c>
      <c r="C46" s="350">
        <v>0</v>
      </c>
      <c r="D46" s="350">
        <v>0</v>
      </c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23368 SVEUČILIŠTE U SPLITU - KATOLIČKI BOGOSLOVNI FAKULTET</v>
      </c>
    </row>
    <row r="47" spans="1:8">
      <c r="A47" s="365">
        <v>575</v>
      </c>
      <c r="B47" s="364" t="s">
        <v>1021</v>
      </c>
      <c r="C47" s="350">
        <v>0</v>
      </c>
      <c r="D47" s="350">
        <v>0</v>
      </c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23368 SVEUČILIŠTE U SPLITU - KATOLIČKI BOGOSLOVNI FAKULTET</v>
      </c>
    </row>
    <row r="48" spans="1:8" ht="30">
      <c r="A48" s="369">
        <v>576</v>
      </c>
      <c r="B48" s="364" t="s">
        <v>4819</v>
      </c>
      <c r="C48" s="350">
        <v>0</v>
      </c>
      <c r="D48" s="350">
        <v>0</v>
      </c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23368 SVEUČILIŠTE U SPLITU - KATOLIČKI BOGOSLOVNI FAKULTET</v>
      </c>
    </row>
    <row r="49" spans="1:8">
      <c r="A49" s="365">
        <v>581</v>
      </c>
      <c r="B49" s="364" t="s">
        <v>4802</v>
      </c>
      <c r="C49" s="350">
        <v>0</v>
      </c>
      <c r="D49" s="350">
        <v>0</v>
      </c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23368 SVEUČILIŠTE U SPLITU - KATOLIČKI BOGOSLOVNI FAKULTET</v>
      </c>
    </row>
    <row r="50" spans="1:8" s="348" customFormat="1">
      <c r="A50" s="367">
        <v>6</v>
      </c>
      <c r="B50" s="361" t="s">
        <v>4803</v>
      </c>
      <c r="C50" s="309">
        <f>+C51+C52</f>
        <v>34215</v>
      </c>
      <c r="D50" s="309">
        <f t="shared" ref="D50:G50" si="11">+D51+D52</f>
        <v>6500</v>
      </c>
      <c r="E50" s="309">
        <f t="shared" si="11"/>
        <v>6500</v>
      </c>
      <c r="F50" s="309">
        <f t="shared" si="11"/>
        <v>6500</v>
      </c>
      <c r="G50" s="309">
        <f t="shared" si="11"/>
        <v>6500</v>
      </c>
      <c r="H50" s="315" t="str">
        <f>'OPĆI DIO'!$C$1</f>
        <v>23368 SVEUČILIŠTE U SPLITU - KATOLIČKI BOGOSLOVNI FAKULTET</v>
      </c>
    </row>
    <row r="51" spans="1:8">
      <c r="A51" s="365">
        <v>61</v>
      </c>
      <c r="B51" s="364" t="s">
        <v>4804</v>
      </c>
      <c r="C51" s="350">
        <v>34215</v>
      </c>
      <c r="D51" s="350">
        <v>6500</v>
      </c>
      <c r="E51" s="342">
        <f>SUMIF('Unos rashoda i izdataka'!$Q$3:$Q$501,$A51,'Unos rashoda i izdataka'!J$3:J$501)+SUMIF('Unos rashoda P4'!$A$3:$A$501,$A51,'Unos rashoda P4'!H$3:H$501)</f>
        <v>6500</v>
      </c>
      <c r="F51" s="342">
        <f>SUMIF('Unos rashoda i izdataka'!$Q$3:$Q$501,$A51,'Unos rashoda i izdataka'!K$3:K$501)+SUMIF('Unos rashoda P4'!$A$3:$A$501,$A51,'Unos rashoda P4'!I$3:I$501)</f>
        <v>6500</v>
      </c>
      <c r="G51" s="342">
        <f>SUMIF('Unos rashoda i izdataka'!$Q$3:$Q$501,$A51,'Unos rashoda i izdataka'!L$3:L$501)+SUMIF('Unos rashoda P4'!$A$3:$A$501,$A51,'Unos rashoda P4'!J$3:J$501)</f>
        <v>6500</v>
      </c>
      <c r="H51" s="315" t="str">
        <f>'OPĆI DIO'!$C$1</f>
        <v>23368 SVEUČILIŠTE U SPLITU - KATOLIČKI BOGOSLOVNI FAKULTET</v>
      </c>
    </row>
    <row r="52" spans="1:8">
      <c r="A52" s="365">
        <v>63</v>
      </c>
      <c r="B52" s="364" t="s">
        <v>4805</v>
      </c>
      <c r="C52" s="350"/>
      <c r="D52" s="350">
        <v>0</v>
      </c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23368 SVEUČILIŠTE U SPLITU - KATOLIČKI BOGOSLOVNI FAKULTET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23368 SVEUČILIŠTE U SPLITU - KATOLIČKI BOGOSLOVNI FAKULTET</v>
      </c>
    </row>
    <row r="54" spans="1:8" ht="30">
      <c r="A54" s="365">
        <v>71</v>
      </c>
      <c r="B54" s="364" t="s">
        <v>4807</v>
      </c>
      <c r="C54" s="350">
        <v>0</v>
      </c>
      <c r="D54" s="350">
        <v>0</v>
      </c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23368 SVEUČILIŠTE U SPLITU - KATOLIČKI BOGOSLOVNI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62" activePane="bottomRight" state="frozen"/>
      <selection pane="topRight" activeCell="B1" sqref="B1"/>
      <selection pane="bottomLeft" activeCell="A4" sqref="A4"/>
      <selection pane="bottomRight" activeCell="C71" sqref="C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1666273</v>
      </c>
      <c r="D5" s="354">
        <f t="shared" si="0"/>
        <v>1765278</v>
      </c>
      <c r="E5" s="354">
        <f>+E6+E15+E21+E28+E38+E45+E52+E59+E66+E75</f>
        <v>1807702</v>
      </c>
      <c r="F5" s="354">
        <f t="shared" ref="F5:G5" si="1">+F6+F15+F21+F28+F38+F45+F52+F59+F66+F75</f>
        <v>1787825</v>
      </c>
      <c r="G5" s="354">
        <f t="shared" si="1"/>
        <v>1785300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23368 SVEUČILIŠTE U SPLITU - KATOLIČKI BOGOSLOVNI FAKULTET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23368 SVEUČILIŠTE U SPLITU - KATOLIČKI BOGOSLOVNI FAKULTET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23368 SVEUČILIŠTE U SPLITU - KATOLIČKI BOGOSLOVNI FAKULTET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23368 SVEUČILIŠTE U SPLITU - KATOLIČKI BOGOSLOVNI FAKULTET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23368 SVEUČILIŠTE U SPLITU - KATOLIČKI BOGOSLOVNI FAKULTET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23368 SVEUČILIŠTE U SPLITU - KATOLIČKI BOGOSLOVNI FAKULTET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23368 SVEUČILIŠTE U SPLITU - KATOLIČKI BOGOSLOVNI FAKULTET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23368 SVEUČILIŠTE U SPLITU - KATOLIČKI BOGOSLOVNI FAKULTET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23368 SVEUČILIŠTE U SPLITU - KATOLIČKI BOGOSLOVNI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23368 SVEUČILIŠTE U SPLITU - KATOLIČKI BOGOSLOVNI FAKULTET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23368 SVEUČILIŠTE U SPLITU - KATOLIČKI BOGOSLOVNI FAKULTET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23368 SVEUČILIŠTE U SPLITU - KATOLIČKI BOGOSLOVNI FAKULTET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23368 SVEUČILIŠTE U SPLITU - KATOLIČKI BOGOSLOVNI FAKULTET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23368 SVEUČILIŠTE U SPLITU - KATOLIČKI BOGOSLOVNI FAKULTET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23368 SVEUČILIŠTE U SPLITU - KATOLIČKI BOGOSLOVNI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23368 SVEUČILIŠTE U SPLITU - KATOLIČKI BOGOSLOVNI FAKULTET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23368 SVEUČILIŠTE U SPLITU - KATOLIČKI BOGOSLOVNI FAKULTET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23368 SVEUČILIŠTE U SPLITU - KATOLIČKI BOGOSLOVNI FAKULTET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23368 SVEUČILIŠTE U SPLITU - KATOLIČKI BOGOSLOVNI FAKULTET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23368 SVEUČILIŠTE U SPLITU - KATOLIČKI BOGOSLOVNI FAKULTET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23368 SVEUČILIŠTE U SPLITU - KATOLIČKI BOGOSLOVNI FAKULTET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23368 SVEUČILIŠTE U SPLITU - KATOLIČKI BOGOSLOVNI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23368 SVEUČILIŠTE U SPLITU - KATOLIČKI BOGOSLOVNI FAKULTET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23368 SVEUČILIŠTE U SPLITU - KATOLIČKI BOGOSLOVNI FAKULTET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23368 SVEUČILIŠTE U SPLITU - KATOLIČKI BOGOSLOVNI FAKULTET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23368 SVEUČILIŠTE U SPLITU - KATOLIČKI BOGOSLOVNI FAKULTET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23368 SVEUČILIŠTE U SPLITU - KATOLIČKI BOGOSLOVNI FAKULTET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23368 SVEUČILIŠTE U SPLITU - KATOLIČKI BOGOSLOVNI FAKULTET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23368 SVEUČILIŠTE U SPLITU - KATOLIČKI BOGOSLOVNI FAKULTET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23368 SVEUČILIŠTE U SPLITU - KATOLIČKI BOGOSLOVNI FAKULTET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23368 SVEUČILIŠTE U SPLITU - KATOLIČKI BOGOSLOVNI FAKULTET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23368 SVEUČILIŠTE U SPLITU - KATOLIČKI BOGOSLOVNI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23368 SVEUČILIŠTE U SPLITU - KATOLIČKI BOGOSLOVNI FAKULTET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23368 SVEUČILIŠTE U SPLITU - KATOLIČKI BOGOSLOVNI FAKULTET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23368 SVEUČILIŠTE U SPLITU - KATOLIČKI BOGOSLOVNI FAKULTET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23368 SVEUČILIŠTE U SPLITU - KATOLIČKI BOGOSLOVNI FAKULTET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23368 SVEUČILIŠTE U SPLITU - KATOLIČKI BOGOSLOVNI FAKULTET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23368 SVEUČILIŠTE U SPLITU - KATOLIČKI BOGOSLOVNI FAKULTET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23368 SVEUČILIŠTE U SPLITU - KATOLIČKI BOGOSLOVNI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23368 SVEUČILIŠTE U SPLITU - KATOLIČKI BOGOSLOVNI FAKULTET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23368 SVEUČILIŠTE U SPLITU - KATOLIČKI BOGOSLOVNI FAKULTET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23368 SVEUČILIŠTE U SPLITU - KATOLIČKI BOGOSLOVNI FAKULTET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23368 SVEUČILIŠTE U SPLITU - KATOLIČKI BOGOSLOVNI FAKULTET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23368 SVEUČILIŠTE U SPLITU - KATOLIČKI BOGOSLOVNI FAKULTET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23368 SVEUČILIŠTE U SPLITU - KATOLIČKI BOGOSLOVNI FAKULTET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23368 SVEUČILIŠTE U SPLITU - KATOLIČKI BOGOSLOVNI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23368 SVEUČILIŠTE U SPLITU - KATOLIČKI BOGOSLOVNI FAKULTET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23368 SVEUČILIŠTE U SPLITU - KATOLIČKI BOGOSLOVNI FAKULTET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23368 SVEUČILIŠTE U SPLITU - KATOLIČKI BOGOSLOVNI FAKULTET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23368 SVEUČILIŠTE U SPLITU - KATOLIČKI BOGOSLOVNI FAKULTET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23368 SVEUČILIŠTE U SPLITU - KATOLIČKI BOGOSLOVNI FAKULTET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23368 SVEUČILIŠTE U SPLITU - KATOLIČKI BOGOSLOVNI FAKULTET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23368 SVEUČILIŠTE U SPLITU - KATOLIČKI BOGOSLOVNI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23368 SVEUČILIŠTE U SPLITU - KATOLIČKI BOGOSLOVNI FAKULTET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23368 SVEUČILIŠTE U SPLITU - KATOLIČKI BOGOSLOVNI FAKULTET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23368 SVEUČILIŠTE U SPLITU - KATOLIČKI BOGOSLOVNI FAKULTET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23368 SVEUČILIŠTE U SPLITU - KATOLIČKI BOGOSLOVNI FAKULTET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23368 SVEUČILIŠTE U SPLITU - KATOLIČKI BOGOSLOVNI FAKULTET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23368 SVEUČILIŠTE U SPLITU - KATOLIČKI BOGOSLOVNI FAKULTET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23368 SVEUČILIŠTE U SPLITU - KATOLIČKI BOGOSLOVNI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1666273</v>
      </c>
      <c r="D66" s="233">
        <f t="shared" si="10"/>
        <v>1765278</v>
      </c>
      <c r="E66" s="233">
        <f>SUM(E67:E74)</f>
        <v>1807702</v>
      </c>
      <c r="F66" s="233">
        <f>SUM(F67:F74)</f>
        <v>1787825</v>
      </c>
      <c r="G66" s="233">
        <f>SUM(G67:G74)</f>
        <v>1785300</v>
      </c>
      <c r="H66" s="315" t="str">
        <f>'OPĆI DIO'!$C$1</f>
        <v>23368 SVEUČILIŠTE U SPLITU - KATOLIČKI BOGOSLOVNI FAKULTET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23368 SVEUČILIŠTE U SPLITU - KATOLIČKI BOGOSLOVNI FAKULTET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23368 SVEUČILIŠTE U SPLITU - KATOLIČKI BOGOSLOVNI FAKULTET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23368 SVEUČILIŠTE U SPLITU - KATOLIČKI BOGOSLOVNI FAKULTET</v>
      </c>
    </row>
    <row r="70" spans="1:8">
      <c r="A70" s="225">
        <v>94</v>
      </c>
      <c r="B70" s="25" t="s">
        <v>4023</v>
      </c>
      <c r="C70" s="349">
        <v>1666273</v>
      </c>
      <c r="D70" s="374">
        <f>SUMIF('[1]Unos rashoda i izdataka'!$R$3:$R$501,'[1]A.4 RASHODI FUNK'!$A70,'[1]Unos rashoda i izdataka'!$J$3:$J$501)+SUMIF('[1]Unos rashoda P4'!$T$3:$T$501,'[1]A.4 RASHODI FUNK'!$A70,'[1]Unos rashoda P4'!$H$3:$H$501)</f>
        <v>1765278</v>
      </c>
      <c r="E70" s="349">
        <f>SUMIF('Unos rashoda i izdataka'!$R$3:$R$501,'A.3 RASHODI FUNK'!$A70,'Unos rashoda i izdataka'!J$3:J$501)+SUMIF('Unos rashoda P4'!$T$3:$T$501,'A.3 RASHODI FUNK'!$A70,'Unos rashoda P4'!H$3:H$501)</f>
        <v>1807702</v>
      </c>
      <c r="F70" s="349">
        <f>SUMIF('Unos rashoda i izdataka'!$R$3:$R$501,'A.3 RASHODI FUNK'!$A70,'Unos rashoda i izdataka'!K$3:K$501)+SUMIF('Unos rashoda P4'!$T$3:$T$501,'A.3 RASHODI FUNK'!$A70,'Unos rashoda P4'!I$3:I$501)</f>
        <v>1787825</v>
      </c>
      <c r="G70" s="349">
        <f>SUMIF('Unos rashoda i izdataka'!$R$3:$R$501,'A.3 RASHODI FUNK'!$A70,'Unos rashoda i izdataka'!L$3:L$501)+SUMIF('Unos rashoda P4'!$T$3:$T$501,'A.3 RASHODI FUNK'!$A70,'Unos rashoda P4'!J$3:J$501)</f>
        <v>1785300</v>
      </c>
      <c r="H70" s="315" t="str">
        <f>'OPĆI DIO'!$C$1</f>
        <v>23368 SVEUČILIŠTE U SPLITU - KATOLIČKI BOGOSLOVNI FAKULTET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23368 SVEUČILIŠTE U SPLITU - KATOLIČKI BOGOSLOVNI FAKULTET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23368 SVEUČILIŠTE U SPLITU - KATOLIČKI BOGOSLOVNI FAKULTET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23368 SVEUČILIŠTE U SPLITU - KATOLIČKI BOGOSLOVNI FAKULTET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23368 SVEUČILIŠTE U SPLITU - KATOLIČKI BOGOSLOVNI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23368 SVEUČILIŠTE U SPLITU - KATOLIČKI BOGOSLOVNI FAKULTET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23368 SVEUČILIŠTE U SPLITU - KATOLIČKI BOGOSLOVNI FAKULTET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23368 SVEUČILIŠTE U SPLITU - KATOLIČKI BOGOSLOVNI FAKULTET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23368 SVEUČILIŠTE U SPLITU - KATOLIČKI BOGOSLOVNI FAKULTET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23368 SVEUČILIŠTE U SPLITU - KATOLIČKI BOGOSLOVNI FAKULTET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23368 SVEUČILIŠTE U SPLITU - KATOLIČKI BOGOSLOVNI FAKULTET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23368 SVEUČILIŠTE U SPLITU - KATOLIČKI BOGOSLOVNI FAKULTET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23368 SVEUČILIŠTE U SPLITU - KATOLIČKI BOGOSLOVNI FAKULTET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23368 SVEUČILIŠTE U SPLITU - KATOLIČKI BOGOSLOVNI FAKULTET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23368 SVEUČILIŠTE U SPLITU - KATOLIČKI BOGOSLOVNI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23368 SVEUČILIŠTE U SPLITU - KATOLIČKI BOGOSLOVNI FAKULTET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23368 SVEUČILIŠTE U SPLITU - KATOLIČKI BOGOSLOVNI FAKULTET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23368 SVEUČILIŠTE U SPLITU - KATOLIČKI BOGOSLOVNI FAKULTET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23368 SVEUČILIŠTE U SPLITU - KATOLIČKI BOGOSLOVNI FAKULTET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23368 SVEUČILIŠTE U SPLITU - KATOLIČKI BOGOSLOVNI FAKULTET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23368 SVEUČILIŠTE U SPLITU - KATOLIČKI BOGOSLOVNI FAKULTET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23368 SVEUČILIŠTE U SPLITU - KATOLIČKI BOGOSLOVNI FAKULTET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23368 SVEUČILIŠTE U SPLITU - KATOLIČKI BOGOSLOVNI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Ana Dumanić-Šulenta</cp:lastModifiedBy>
  <cp:lastPrinted>2023-10-13T16:20:27Z</cp:lastPrinted>
  <dcterms:created xsi:type="dcterms:W3CDTF">2018-09-10T07:36:17Z</dcterms:created>
  <dcterms:modified xsi:type="dcterms:W3CDTF">2023-10-16T14:30:11Z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